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6y-\Desktop\katayanagi\challenge\DATA\"/>
    </mc:Choice>
  </mc:AlternateContent>
  <xr:revisionPtr revIDLastSave="0" documentId="13_ncr:1_{9C46E0FA-AAE0-4E60-97E7-A34EE4C2EE88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チャレンジ" sheetId="22" r:id="rId1"/>
    <sheet name="カード " sheetId="23" r:id="rId2"/>
  </sheets>
  <calcPr calcId="181029"/>
</workbook>
</file>

<file path=xl/calcChain.xml><?xml version="1.0" encoding="utf-8"?>
<calcChain xmlns="http://schemas.openxmlformats.org/spreadsheetml/2006/main">
  <c r="K4" i="22" l="1"/>
  <c r="G32" i="23" s="1"/>
  <c r="A32" i="23" s="1"/>
  <c r="B4" i="22"/>
  <c r="G3" i="23"/>
  <c r="A3" i="23"/>
  <c r="E4" i="22"/>
  <c r="G13" i="23" s="1"/>
  <c r="A13" i="23" s="1"/>
  <c r="F4" i="22"/>
  <c r="G16" i="23" s="1"/>
  <c r="A16" i="23" s="1"/>
  <c r="G4" i="22"/>
  <c r="G19" i="23" s="1"/>
  <c r="A19" i="23" s="1"/>
  <c r="H4" i="22"/>
  <c r="G29" i="23" s="1"/>
  <c r="A29" i="23" s="1"/>
  <c r="I4" i="22"/>
  <c r="G23" i="23" s="1"/>
  <c r="A23" i="23" s="1"/>
  <c r="J4" i="22"/>
  <c r="G26" i="23" s="1"/>
  <c r="A26" i="23" s="1"/>
  <c r="G1" i="23"/>
  <c r="G11" i="23"/>
  <c r="G21" i="23"/>
  <c r="F1" i="23"/>
  <c r="F11" i="23"/>
  <c r="F21" i="23"/>
  <c r="D4" i="22"/>
  <c r="G9" i="23"/>
  <c r="A9" i="23"/>
  <c r="C4" i="22"/>
  <c r="G6" i="23"/>
  <c r="A6" i="23"/>
  <c r="I3" i="23" l="1"/>
  <c r="I9" i="23" s="1"/>
  <c r="G1" i="22" l="1"/>
</calcChain>
</file>

<file path=xl/sharedStrings.xml><?xml version="1.0" encoding="utf-8"?>
<sst xmlns="http://schemas.openxmlformats.org/spreadsheetml/2006/main" count="94" uniqueCount="69">
  <si>
    <t>３０回</t>
    <rPh sb="2" eb="3">
      <t>カイ</t>
    </rPh>
    <phoneticPr fontId="1"/>
  </si>
  <si>
    <t>１００回</t>
    <rPh sb="3" eb="4">
      <t>カイ</t>
    </rPh>
    <phoneticPr fontId="1"/>
  </si>
  <si>
    <t>最高記録</t>
    <rPh sb="0" eb="2">
      <t>サイコウ</t>
    </rPh>
    <rPh sb="2" eb="4">
      <t>キロク</t>
    </rPh>
    <phoneticPr fontId="1"/>
  </si>
  <si>
    <t>１０回</t>
    <rPh sb="2" eb="3">
      <t>カイ</t>
    </rPh>
    <phoneticPr fontId="1"/>
  </si>
  <si>
    <t>キック距離</t>
    <rPh sb="3" eb="5">
      <t>キョリ</t>
    </rPh>
    <phoneticPr fontId="1"/>
  </si>
  <si>
    <t>１５ｍ</t>
    <phoneticPr fontId="1"/>
  </si>
  <si>
    <t>３回</t>
    <rPh sb="1" eb="2">
      <t>カイ</t>
    </rPh>
    <phoneticPr fontId="1"/>
  </si>
  <si>
    <t>５回</t>
    <rPh sb="1" eb="2">
      <t>カイ</t>
    </rPh>
    <phoneticPr fontId="1"/>
  </si>
  <si>
    <t>５０回</t>
    <rPh sb="2" eb="3">
      <t>カイ</t>
    </rPh>
    <phoneticPr fontId="1"/>
  </si>
  <si>
    <t>２０回</t>
    <rPh sb="2" eb="3">
      <t>カイ</t>
    </rPh>
    <phoneticPr fontId="1"/>
  </si>
  <si>
    <t>７５回</t>
    <rPh sb="2" eb="3">
      <t>カイ</t>
    </rPh>
    <phoneticPr fontId="1"/>
  </si>
  <si>
    <t>５ｍ</t>
    <phoneticPr fontId="1"/>
  </si>
  <si>
    <t>１０ｍ</t>
    <phoneticPr fontId="1"/>
  </si>
  <si>
    <t>７ｍ</t>
    <phoneticPr fontId="1"/>
  </si>
  <si>
    <t>１２ｍ</t>
    <phoneticPr fontId="1"/>
  </si>
  <si>
    <t>かべあて</t>
    <phoneticPr fontId="1"/>
  </si>
  <si>
    <t>リフティング</t>
    <phoneticPr fontId="2"/>
  </si>
  <si>
    <t>かべあて</t>
    <phoneticPr fontId="2"/>
  </si>
  <si>
    <t>ボールタッチ</t>
    <phoneticPr fontId="2"/>
  </si>
  <si>
    <t>ドリブル</t>
    <phoneticPr fontId="2"/>
  </si>
  <si>
    <t>ドリブル　　　　スピード　　　　　　</t>
    <phoneticPr fontId="1"/>
  </si>
  <si>
    <t>ボールタッチ　３０回</t>
    <rPh sb="9" eb="10">
      <t>カイ</t>
    </rPh>
    <phoneticPr fontId="1"/>
  </si>
  <si>
    <t>１５秒</t>
    <rPh sb="2" eb="3">
      <t>ビョウ</t>
    </rPh>
    <phoneticPr fontId="1"/>
  </si>
  <si>
    <t>１７秒</t>
    <rPh sb="2" eb="3">
      <t>ビョウ</t>
    </rPh>
    <phoneticPr fontId="1"/>
  </si>
  <si>
    <t>２０秒</t>
    <rPh sb="2" eb="3">
      <t>ビョウ</t>
    </rPh>
    <phoneticPr fontId="1"/>
  </si>
  <si>
    <t>２５秒</t>
    <rPh sb="2" eb="3">
      <t>ビョウ</t>
    </rPh>
    <phoneticPr fontId="1"/>
  </si>
  <si>
    <t>１２秒</t>
    <rPh sb="2" eb="3">
      <t>ビョウ</t>
    </rPh>
    <phoneticPr fontId="1"/>
  </si>
  <si>
    <t>ロード</t>
    <phoneticPr fontId="2"/>
  </si>
  <si>
    <t>４分</t>
    <rPh sb="1" eb="2">
      <t>フン</t>
    </rPh>
    <phoneticPr fontId="1"/>
  </si>
  <si>
    <t>３分３０秒</t>
    <rPh sb="1" eb="2">
      <t>フン</t>
    </rPh>
    <rPh sb="4" eb="5">
      <t>ビョウ</t>
    </rPh>
    <phoneticPr fontId="1"/>
  </si>
  <si>
    <t>ロードワーク（片柳小一周）</t>
    <rPh sb="7" eb="9">
      <t>カタヤナギ</t>
    </rPh>
    <rPh sb="9" eb="10">
      <t>ショウ</t>
    </rPh>
    <rPh sb="10" eb="12">
      <t>イッシュウ</t>
    </rPh>
    <phoneticPr fontId="1"/>
  </si>
  <si>
    <t>３分</t>
    <rPh sb="1" eb="2">
      <t>フン</t>
    </rPh>
    <phoneticPr fontId="1"/>
  </si>
  <si>
    <t>３分１５秒</t>
    <rPh sb="1" eb="2">
      <t>フン</t>
    </rPh>
    <rPh sb="4" eb="5">
      <t>ビョウ</t>
    </rPh>
    <phoneticPr fontId="1"/>
  </si>
  <si>
    <t>ＦＣ片柳　チャレンジ検定記録</t>
    <rPh sb="2" eb="4">
      <t>カタヤナギ</t>
    </rPh>
    <rPh sb="10" eb="12">
      <t>ケンテイ</t>
    </rPh>
    <rPh sb="12" eb="14">
      <t>キロク</t>
    </rPh>
    <phoneticPr fontId="2"/>
  </si>
  <si>
    <t>計測日</t>
    <rPh sb="0" eb="2">
      <t>ケイソク</t>
    </rPh>
    <rPh sb="2" eb="3">
      <t>ビ</t>
    </rPh>
    <phoneticPr fontId="2"/>
  </si>
  <si>
    <t>更新</t>
    <rPh sb="0" eb="2">
      <t>コウシン</t>
    </rPh>
    <phoneticPr fontId="1"/>
  </si>
  <si>
    <t>最高</t>
    <rPh sb="0" eb="2">
      <t>サイコウ</t>
    </rPh>
    <phoneticPr fontId="1"/>
  </si>
  <si>
    <t>短距離ターン</t>
    <rPh sb="0" eb="3">
      <t>タンキョリ</t>
    </rPh>
    <phoneticPr fontId="2"/>
  </si>
  <si>
    <t>リフティング</t>
    <phoneticPr fontId="1"/>
  </si>
  <si>
    <t>ロングキック</t>
    <phoneticPr fontId="2"/>
  </si>
  <si>
    <t>スローイン</t>
    <phoneticPr fontId="1"/>
  </si>
  <si>
    <t>リフティング チャレンジ</t>
    <phoneticPr fontId="1"/>
  </si>
  <si>
    <t>ワンバウンドリフティング</t>
    <phoneticPr fontId="1"/>
  </si>
  <si>
    <t>ノーバウンドリフティング</t>
    <phoneticPr fontId="1"/>
  </si>
  <si>
    <t>ヘッド　　　　　リフティング</t>
    <phoneticPr fontId="1"/>
  </si>
  <si>
    <t>キック・スローイン チャレンジ</t>
    <phoneticPr fontId="1"/>
  </si>
  <si>
    <t>スピード チャレンジ</t>
    <phoneticPr fontId="1"/>
  </si>
  <si>
    <t>短距離ターン</t>
    <rPh sb="0" eb="3">
      <t>タンキョリ</t>
    </rPh>
    <phoneticPr fontId="1"/>
  </si>
  <si>
    <t>９秒</t>
    <rPh sb="1" eb="2">
      <t>ビョウ</t>
    </rPh>
    <phoneticPr fontId="1"/>
  </si>
  <si>
    <t>８秒</t>
    <rPh sb="1" eb="2">
      <t>ビョウ</t>
    </rPh>
    <phoneticPr fontId="1"/>
  </si>
  <si>
    <t>７秒</t>
    <rPh sb="1" eb="2">
      <t>ビョウ</t>
    </rPh>
    <phoneticPr fontId="1"/>
  </si>
  <si>
    <t>スタート</t>
    <phoneticPr fontId="1"/>
  </si>
  <si>
    <t>６．６秒</t>
    <rPh sb="3" eb="4">
      <t>ビョウ</t>
    </rPh>
    <phoneticPr fontId="1"/>
  </si>
  <si>
    <t>１０秒</t>
    <rPh sb="2" eb="3">
      <t>ビョウ</t>
    </rPh>
    <phoneticPr fontId="1"/>
  </si>
  <si>
    <t>２４ｍ</t>
    <phoneticPr fontId="1"/>
  </si>
  <si>
    <t>１５回</t>
    <rPh sb="2" eb="3">
      <t>カイ</t>
    </rPh>
    <phoneticPr fontId="1"/>
  </si>
  <si>
    <t>獲得ポイント</t>
    <rPh sb="0" eb="2">
      <t>カクトク</t>
    </rPh>
    <phoneticPr fontId="1"/>
  </si>
  <si>
    <t>獲得できる懸賞</t>
    <rPh sb="0" eb="2">
      <t>カクトク</t>
    </rPh>
    <rPh sb="5" eb="7">
      <t>ケンショウ</t>
    </rPh>
    <phoneticPr fontId="1"/>
  </si>
  <si>
    <t>これまで獲得した懸賞</t>
    <rPh sb="4" eb="6">
      <t>カクトク</t>
    </rPh>
    <rPh sb="8" eb="10">
      <t>ケンショウ</t>
    </rPh>
    <phoneticPr fontId="1"/>
  </si>
  <si>
    <t>ﾜﾝﾊﾞﾝ回数</t>
    <rPh sb="5" eb="7">
      <t>カイスウ</t>
    </rPh>
    <phoneticPr fontId="1"/>
  </si>
  <si>
    <t>ﾉｰﾊﾞﾝ回数</t>
    <rPh sb="5" eb="7">
      <t>カイスウ</t>
    </rPh>
    <phoneticPr fontId="1"/>
  </si>
  <si>
    <t>ﾍｯﾄﾞ回数</t>
    <rPh sb="4" eb="6">
      <t>カイスウ</t>
    </rPh>
    <phoneticPr fontId="1"/>
  </si>
  <si>
    <t>距離ｍ</t>
    <rPh sb="0" eb="2">
      <t>キョリ</t>
    </rPh>
    <phoneticPr fontId="1"/>
  </si>
  <si>
    <t>連続回数</t>
    <rPh sb="0" eb="2">
      <t>レンゾク</t>
    </rPh>
    <rPh sb="2" eb="3">
      <t>カイ</t>
    </rPh>
    <rPh sb="3" eb="4">
      <t>スウ</t>
    </rPh>
    <phoneticPr fontId="1"/>
  </si>
  <si>
    <t>秒/30回</t>
  </si>
  <si>
    <t>秒/ｺｰｽ</t>
    <rPh sb="0" eb="1">
      <t>ビョウ</t>
    </rPh>
    <phoneticPr fontId="1"/>
  </si>
  <si>
    <t>分：秒</t>
    <rPh sb="0" eb="1">
      <t>フン</t>
    </rPh>
    <rPh sb="2" eb="3">
      <t>ビョウ</t>
    </rPh>
    <phoneticPr fontId="1"/>
  </si>
  <si>
    <t>鈴木</t>
    <rPh sb="0" eb="2">
      <t>スズキ</t>
    </rPh>
    <phoneticPr fontId="1"/>
  </si>
  <si>
    <t>龍</t>
    <rPh sb="0" eb="1">
      <t>リュウ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</si>
</sst>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h:mm;@"/>
    <numFmt numFmtId="177" formatCode="[$-F800]dddd\,\ mmmm\ dd\,\ yyyy"/>
    <numFmt numFmtId="178" formatCode="yyyy&quot;年&quot;m&quot;月&quot;d&quot;日&quot;;@"/>
  </numFmts>
  <fonts count="16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6"/>
      <color theme="1"/>
      <name val="HGP創英角ﾎﾟｯﾌﾟ体"/>
      <family val="3"/>
      <charset val="128"/>
    </font>
    <font>
      <sz val="16"/>
      <color theme="1"/>
      <name val="HGS創英角ﾎﾟｯﾌﾟ体"/>
      <family val="3"/>
      <charset val="128"/>
    </font>
    <font>
      <sz val="11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6"/>
      <color rgb="FFCC0000"/>
      <name val="HGP創英角ﾎﾟｯﾌﾟ体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6"/>
      <color rgb="FF0000FF"/>
      <name val="HGP創英角ﾎﾟｯﾌﾟ体"/>
      <family val="3"/>
      <charset val="128"/>
    </font>
    <font>
      <sz val="20"/>
      <color theme="1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66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0" xfId="1" applyFont="1">
      <alignment vertical="center"/>
    </xf>
    <xf numFmtId="0" fontId="6" fillId="0" borderId="0" xfId="1" applyFont="1" applyAlignment="1">
      <alignment horizontal="center" vertical="center"/>
    </xf>
    <xf numFmtId="0" fontId="7" fillId="0" borderId="3" xfId="1" applyFont="1" applyBorder="1">
      <alignment vertical="center"/>
    </xf>
    <xf numFmtId="0" fontId="6" fillId="0" borderId="3" xfId="1" applyFont="1" applyBorder="1">
      <alignment vertical="center"/>
    </xf>
    <xf numFmtId="0" fontId="8" fillId="0" borderId="4" xfId="1" applyFont="1" applyBorder="1" applyAlignment="1">
      <alignment horizontal="center" vertical="center" shrinkToFit="1"/>
    </xf>
    <xf numFmtId="0" fontId="8" fillId="0" borderId="6" xfId="1" applyFont="1" applyBorder="1" applyAlignment="1">
      <alignment horizontal="center" vertical="center" shrinkToFit="1"/>
    </xf>
    <xf numFmtId="0" fontId="8" fillId="0" borderId="7" xfId="1" applyFont="1" applyBorder="1" applyAlignment="1">
      <alignment horizontal="center" vertical="center" shrinkToFit="1"/>
    </xf>
    <xf numFmtId="0" fontId="8" fillId="0" borderId="8" xfId="1" applyFont="1" applyBorder="1" applyAlignment="1">
      <alignment horizontal="center" vertical="center" shrinkToFit="1"/>
    </xf>
    <xf numFmtId="0" fontId="8" fillId="0" borderId="9" xfId="1" applyFont="1" applyBorder="1" applyAlignment="1">
      <alignment horizontal="center" vertical="center" shrinkToFit="1"/>
    </xf>
    <xf numFmtId="0" fontId="9" fillId="0" borderId="10" xfId="1" applyFont="1" applyBorder="1" applyAlignment="1">
      <alignment horizontal="center" vertical="center" shrinkToFit="1"/>
    </xf>
    <xf numFmtId="0" fontId="9" fillId="0" borderId="11" xfId="1" applyFont="1" applyBorder="1" applyAlignment="1">
      <alignment horizontal="center" vertical="center" shrinkToFit="1"/>
    </xf>
    <xf numFmtId="176" fontId="9" fillId="0" borderId="12" xfId="1" applyNumberFormat="1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/>
    </xf>
    <xf numFmtId="0" fontId="9" fillId="2" borderId="3" xfId="1" applyFont="1" applyFill="1" applyBorder="1" applyAlignment="1">
      <alignment horizontal="center" vertical="center"/>
    </xf>
    <xf numFmtId="178" fontId="10" fillId="0" borderId="12" xfId="1" applyNumberFormat="1" applyFont="1" applyBorder="1" applyAlignment="1">
      <alignment horizontal="left" vertical="center" indent="1"/>
    </xf>
    <xf numFmtId="0" fontId="9" fillId="0" borderId="9" xfId="1" applyFont="1" applyBorder="1" applyAlignment="1">
      <alignment horizontal="center" vertical="center" shrinkToFit="1"/>
    </xf>
    <xf numFmtId="0" fontId="9" fillId="0" borderId="12" xfId="1" applyFont="1" applyBorder="1" applyAlignment="1">
      <alignment horizontal="center" vertical="center"/>
    </xf>
    <xf numFmtId="178" fontId="10" fillId="0" borderId="13" xfId="1" applyNumberFormat="1" applyFont="1" applyBorder="1" applyAlignment="1">
      <alignment horizontal="left" vertical="center" indent="1"/>
    </xf>
    <xf numFmtId="176" fontId="9" fillId="0" borderId="13" xfId="1" applyNumberFormat="1" applyFont="1" applyBorder="1" applyAlignment="1">
      <alignment horizontal="center" vertical="center" shrinkToFit="1"/>
    </xf>
    <xf numFmtId="0" fontId="9" fillId="0" borderId="13" xfId="1" applyFont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/>
    </xf>
    <xf numFmtId="0" fontId="9" fillId="3" borderId="5" xfId="1" applyFont="1" applyFill="1" applyBorder="1" applyAlignment="1">
      <alignment horizontal="center" vertical="center" shrinkToFit="1"/>
    </xf>
    <xf numFmtId="176" fontId="9" fillId="3" borderId="5" xfId="1" applyNumberFormat="1" applyFont="1" applyFill="1" applyBorder="1" applyAlignment="1">
      <alignment horizontal="center" vertical="center" shrinkToFit="1"/>
    </xf>
    <xf numFmtId="0" fontId="0" fillId="4" borderId="0" xfId="0" applyFill="1">
      <alignment vertical="center"/>
    </xf>
    <xf numFmtId="0" fontId="12" fillId="4" borderId="14" xfId="0" applyFont="1" applyFill="1" applyBorder="1">
      <alignment vertical="center"/>
    </xf>
    <xf numFmtId="0" fontId="0" fillId="3" borderId="1" xfId="0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5" borderId="0" xfId="0" applyFill="1">
      <alignment vertical="center"/>
    </xf>
    <xf numFmtId="0" fontId="12" fillId="5" borderId="14" xfId="0" applyFont="1" applyFill="1" applyBorder="1">
      <alignment vertical="center"/>
    </xf>
    <xf numFmtId="0" fontId="0" fillId="0" borderId="14" xfId="0" applyBorder="1" applyAlignment="1">
      <alignment horizontal="center" vertical="center"/>
    </xf>
    <xf numFmtId="0" fontId="0" fillId="2" borderId="0" xfId="0" applyFill="1">
      <alignment vertical="center"/>
    </xf>
    <xf numFmtId="0" fontId="12" fillId="2" borderId="14" xfId="0" applyFont="1" applyFill="1" applyBorder="1">
      <alignment vertical="center"/>
    </xf>
    <xf numFmtId="176" fontId="4" fillId="0" borderId="1" xfId="0" applyNumberFormat="1" applyFont="1" applyBorder="1" applyAlignment="1">
      <alignment horizontal="center" vertical="center"/>
    </xf>
    <xf numFmtId="0" fontId="9" fillId="6" borderId="0" xfId="1" applyFont="1" applyFill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177" fontId="13" fillId="0" borderId="16" xfId="0" applyNumberFormat="1" applyFont="1" applyBorder="1" applyAlignment="1">
      <alignment horizontal="left" vertical="center" indent="1"/>
    </xf>
    <xf numFmtId="0" fontId="9" fillId="0" borderId="17" xfId="1" applyFont="1" applyBorder="1" applyAlignment="1">
      <alignment horizontal="center" vertical="center" shrinkToFit="1"/>
    </xf>
    <xf numFmtId="176" fontId="9" fillId="0" borderId="16" xfId="1" applyNumberFormat="1" applyFont="1" applyBorder="1" applyAlignment="1">
      <alignment horizontal="center" vertical="center" shrinkToFit="1"/>
    </xf>
    <xf numFmtId="0" fontId="9" fillId="0" borderId="16" xfId="1" applyFont="1" applyBorder="1" applyAlignment="1">
      <alignment horizontal="center" vertical="center"/>
    </xf>
    <xf numFmtId="178" fontId="10" fillId="0" borderId="16" xfId="1" applyNumberFormat="1" applyFont="1" applyBorder="1" applyAlignment="1">
      <alignment horizontal="left" vertical="center" indent="1"/>
    </xf>
    <xf numFmtId="0" fontId="13" fillId="0" borderId="21" xfId="0" applyFont="1" applyBorder="1" applyAlignment="1">
      <alignment horizontal="center" vertical="center" shrinkToFit="1"/>
    </xf>
    <xf numFmtId="0" fontId="15" fillId="0" borderId="21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 shrinkToFit="1"/>
    </xf>
    <xf numFmtId="0" fontId="15" fillId="0" borderId="0" xfId="0" applyFont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176" fontId="9" fillId="2" borderId="16" xfId="1" applyNumberFormat="1" applyFont="1" applyFill="1" applyBorder="1" applyAlignment="1">
      <alignment horizontal="center" vertical="center" shrinkToFit="1"/>
    </xf>
    <xf numFmtId="0" fontId="7" fillId="0" borderId="18" xfId="1" applyFont="1" applyBorder="1" applyAlignment="1">
      <alignment horizontal="center" vertical="center" shrinkToFit="1"/>
    </xf>
    <xf numFmtId="0" fontId="0" fillId="0" borderId="4" xfId="0" applyBorder="1">
      <alignment vertical="center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vertical="center" wrapText="1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14" fillId="2" borderId="2" xfId="0" applyFont="1" applyFill="1" applyBorder="1">
      <alignment vertical="center"/>
    </xf>
    <xf numFmtId="0" fontId="0" fillId="2" borderId="2" xfId="0" applyFill="1" applyBorder="1">
      <alignment vertical="center"/>
    </xf>
    <xf numFmtId="0" fontId="0" fillId="0" borderId="20" xfId="0" applyBorder="1" applyAlignment="1">
      <alignment horizontal="center" vertical="center" wrapText="1"/>
    </xf>
    <xf numFmtId="0" fontId="14" fillId="4" borderId="14" xfId="0" applyFont="1" applyFill="1" applyBorder="1">
      <alignment vertical="center"/>
    </xf>
    <xf numFmtId="0" fontId="0" fillId="4" borderId="14" xfId="0" applyFill="1" applyBorder="1">
      <alignment vertical="center"/>
    </xf>
    <xf numFmtId="0" fontId="14" fillId="5" borderId="2" xfId="0" applyFont="1" applyFill="1" applyBorder="1" applyAlignment="1">
      <alignment vertical="center" shrinkToFit="1"/>
    </xf>
    <xf numFmtId="0" fontId="0" fillId="5" borderId="2" xfId="0" applyFill="1" applyBorder="1" applyAlignment="1">
      <alignment vertical="center" shrinkToFi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0</xdr:row>
      <xdr:rowOff>0</xdr:rowOff>
    </xdr:from>
    <xdr:to>
      <xdr:col>10</xdr:col>
      <xdr:colOff>0</xdr:colOff>
      <xdr:row>1</xdr:row>
      <xdr:rowOff>12700</xdr:rowOff>
    </xdr:to>
    <xdr:sp macro="" textlink="">
      <xdr:nvSpPr>
        <xdr:cNvPr id="16" name="四角形: 角を丸くする 15">
          <a:extLst>
            <a:ext uri="{FF2B5EF4-FFF2-40B4-BE49-F238E27FC236}">
              <a16:creationId xmlns:a16="http://schemas.microsoft.com/office/drawing/2014/main" id="{6A431E1E-14B1-4E68-BBB7-60942E6A7C3C}"/>
            </a:ext>
          </a:extLst>
        </xdr:cNvPr>
        <xdr:cNvSpPr/>
      </xdr:nvSpPr>
      <xdr:spPr>
        <a:xfrm>
          <a:off x="6686550" y="0"/>
          <a:ext cx="673100" cy="323850"/>
        </a:xfrm>
        <a:prstGeom prst="roundRect">
          <a:avLst>
            <a:gd name="adj" fmla="val 34445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8</xdr:col>
      <xdr:colOff>654050</xdr:colOff>
      <xdr:row>6</xdr:row>
      <xdr:rowOff>12700</xdr:rowOff>
    </xdr:from>
    <xdr:to>
      <xdr:col>9</xdr:col>
      <xdr:colOff>654050</xdr:colOff>
      <xdr:row>7</xdr:row>
      <xdr:rowOff>19050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BA31BAA1-BD47-4C27-8E4D-5A30399B9D90}"/>
            </a:ext>
          </a:extLst>
        </xdr:cNvPr>
        <xdr:cNvSpPr/>
      </xdr:nvSpPr>
      <xdr:spPr>
        <a:xfrm>
          <a:off x="6667500" y="1854200"/>
          <a:ext cx="673100" cy="323850"/>
        </a:xfrm>
        <a:prstGeom prst="roundRect">
          <a:avLst>
            <a:gd name="adj" fmla="val 34445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</xdr:row>
      <xdr:rowOff>0</xdr:rowOff>
    </xdr:from>
    <xdr:to>
      <xdr:col>2</xdr:col>
      <xdr:colOff>584200</xdr:colOff>
      <xdr:row>2</xdr:row>
      <xdr:rowOff>514350</xdr:rowOff>
    </xdr:to>
    <xdr:pic>
      <xdr:nvPicPr>
        <xdr:cNvPr id="2275" name="図 6">
          <a:extLst>
            <a:ext uri="{FF2B5EF4-FFF2-40B4-BE49-F238E27FC236}">
              <a16:creationId xmlns:a16="http://schemas.microsoft.com/office/drawing/2014/main" id="{6145C7CE-30B2-458F-A9E7-9D4D60145B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-34489" r="12358"/>
        <a:stretch>
          <a:fillRect/>
        </a:stretch>
      </xdr:blipFill>
      <xdr:spPr bwMode="auto">
        <a:xfrm>
          <a:off x="977900" y="514350"/>
          <a:ext cx="584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7"/>
  <sheetViews>
    <sheetView tabSelected="1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J7" sqref="J7"/>
    </sheetView>
  </sheetViews>
  <sheetFormatPr defaultColWidth="9" defaultRowHeight="13"/>
  <cols>
    <col min="1" max="1" width="18.6328125" style="6" customWidth="1"/>
    <col min="2" max="10" width="9.6328125" style="7" customWidth="1"/>
    <col min="11" max="11" width="9.6328125" style="6" customWidth="1"/>
    <col min="12" max="12" width="9" style="6" customWidth="1"/>
    <col min="13" max="244" width="9" style="6"/>
    <col min="245" max="245" width="4.08984375" style="6" customWidth="1"/>
    <col min="246" max="246" width="14.08984375" style="6" customWidth="1"/>
    <col min="247" max="252" width="12.6328125" style="6" customWidth="1"/>
    <col min="253" max="253" width="7.453125" style="6" customWidth="1"/>
    <col min="254" max="16384" width="9" style="6"/>
  </cols>
  <sheetData>
    <row r="1" spans="1:11" ht="24.75" customHeight="1" thickBot="1">
      <c r="A1" s="8" t="s">
        <v>33</v>
      </c>
      <c r="B1" s="9"/>
      <c r="C1" s="9"/>
      <c r="D1" s="9"/>
      <c r="E1" s="18" t="s">
        <v>67</v>
      </c>
      <c r="F1" s="18" t="s">
        <v>68</v>
      </c>
      <c r="G1" s="41">
        <f>'カード '!I3</f>
        <v>11</v>
      </c>
      <c r="H1" s="39" t="s">
        <v>51</v>
      </c>
      <c r="I1" s="19" t="s">
        <v>35</v>
      </c>
      <c r="J1" s="40" t="s">
        <v>36</v>
      </c>
    </row>
    <row r="2" spans="1:11" ht="24.75" customHeight="1">
      <c r="A2" s="53" t="s">
        <v>34</v>
      </c>
      <c r="B2" s="12" t="s">
        <v>16</v>
      </c>
      <c r="C2" s="12" t="s">
        <v>16</v>
      </c>
      <c r="D2" s="12" t="s">
        <v>38</v>
      </c>
      <c r="E2" s="12" t="s">
        <v>39</v>
      </c>
      <c r="F2" s="14" t="s">
        <v>40</v>
      </c>
      <c r="G2" s="13" t="s">
        <v>17</v>
      </c>
      <c r="H2" s="13" t="s">
        <v>18</v>
      </c>
      <c r="I2" s="13" t="s">
        <v>19</v>
      </c>
      <c r="J2" s="14" t="s">
        <v>27</v>
      </c>
      <c r="K2" s="21" t="s">
        <v>37</v>
      </c>
    </row>
    <row r="3" spans="1:11" ht="21" customHeight="1" thickBot="1">
      <c r="A3" s="54"/>
      <c r="B3" s="10" t="s">
        <v>59</v>
      </c>
      <c r="C3" s="10" t="s">
        <v>60</v>
      </c>
      <c r="D3" s="10" t="s">
        <v>61</v>
      </c>
      <c r="E3" s="10" t="s">
        <v>62</v>
      </c>
      <c r="F3" s="10" t="s">
        <v>62</v>
      </c>
      <c r="G3" s="10" t="s">
        <v>63</v>
      </c>
      <c r="H3" s="10" t="s">
        <v>64</v>
      </c>
      <c r="I3" s="10" t="s">
        <v>65</v>
      </c>
      <c r="J3" s="10" t="s">
        <v>66</v>
      </c>
      <c r="K3" s="11" t="s">
        <v>65</v>
      </c>
    </row>
    <row r="4" spans="1:11" ht="25" customHeight="1" thickBot="1">
      <c r="A4" s="26" t="s">
        <v>2</v>
      </c>
      <c r="B4" s="27">
        <f t="shared" ref="B4:G4" si="0">MAX(B5:B26)</f>
        <v>5</v>
      </c>
      <c r="C4" s="27">
        <f t="shared" si="0"/>
        <v>0</v>
      </c>
      <c r="D4" s="27">
        <f t="shared" si="0"/>
        <v>0</v>
      </c>
      <c r="E4" s="27">
        <f t="shared" si="0"/>
        <v>13.6</v>
      </c>
      <c r="F4" s="27">
        <f t="shared" si="0"/>
        <v>7</v>
      </c>
      <c r="G4" s="27">
        <f t="shared" si="0"/>
        <v>5</v>
      </c>
      <c r="H4" s="27">
        <f>MIN(H5:H26)</f>
        <v>23</v>
      </c>
      <c r="I4" s="27">
        <f>MIN(I5:I26)</f>
        <v>16.3</v>
      </c>
      <c r="J4" s="28">
        <f>MIN(J5:J26)</f>
        <v>0.16597222222222222</v>
      </c>
      <c r="K4" s="27">
        <f>MIN(K5:K26)</f>
        <v>8</v>
      </c>
    </row>
    <row r="5" spans="1:11" ht="25" customHeight="1">
      <c r="A5" s="42">
        <v>44982</v>
      </c>
      <c r="B5" s="43">
        <v>5</v>
      </c>
      <c r="C5" s="43"/>
      <c r="D5" s="43"/>
      <c r="E5" s="43">
        <v>3</v>
      </c>
      <c r="F5" s="43">
        <v>7</v>
      </c>
      <c r="G5" s="43">
        <v>3</v>
      </c>
      <c r="H5" s="43"/>
      <c r="I5" s="43">
        <v>28.3</v>
      </c>
      <c r="J5" s="44">
        <v>0.20833333333333334</v>
      </c>
      <c r="K5" s="45">
        <v>8.06</v>
      </c>
    </row>
    <row r="6" spans="1:11" ht="25" customHeight="1">
      <c r="A6" s="46">
        <v>45024</v>
      </c>
      <c r="B6" s="15"/>
      <c r="C6" s="15"/>
      <c r="D6" s="15"/>
      <c r="E6" s="15">
        <v>10.4</v>
      </c>
      <c r="F6" s="15">
        <v>6.6</v>
      </c>
      <c r="G6" s="15">
        <v>5</v>
      </c>
      <c r="H6" s="15">
        <v>29.8</v>
      </c>
      <c r="I6" s="15">
        <v>24.9</v>
      </c>
      <c r="J6" s="52">
        <v>0.19444444444444445</v>
      </c>
      <c r="K6" s="45">
        <v>8</v>
      </c>
    </row>
    <row r="7" spans="1:11" ht="25" customHeight="1">
      <c r="A7" s="46">
        <v>45052</v>
      </c>
      <c r="B7" s="43"/>
      <c r="C7" s="43"/>
      <c r="D7" s="43"/>
      <c r="E7" s="43">
        <v>13.6</v>
      </c>
      <c r="F7" s="43">
        <v>6.2</v>
      </c>
      <c r="G7" s="43">
        <v>2</v>
      </c>
      <c r="H7" s="43">
        <v>23</v>
      </c>
      <c r="I7" s="43">
        <v>16.3</v>
      </c>
      <c r="J7" s="52">
        <v>0.16597222222222222</v>
      </c>
      <c r="K7" s="45">
        <v>9.6</v>
      </c>
    </row>
    <row r="8" spans="1:11" ht="25" customHeight="1">
      <c r="A8" s="46"/>
      <c r="B8" s="15"/>
      <c r="C8" s="15"/>
      <c r="D8" s="15"/>
      <c r="E8" s="15"/>
      <c r="F8" s="15"/>
      <c r="G8" s="15"/>
      <c r="H8" s="15"/>
      <c r="I8" s="15"/>
      <c r="J8" s="44"/>
      <c r="K8" s="45"/>
    </row>
    <row r="9" spans="1:11" ht="25" customHeight="1">
      <c r="A9" s="46"/>
      <c r="B9" s="43"/>
      <c r="C9" s="43"/>
      <c r="D9" s="43"/>
      <c r="E9" s="43"/>
      <c r="F9" s="43"/>
      <c r="G9" s="43"/>
      <c r="H9" s="43"/>
      <c r="I9" s="43"/>
      <c r="J9" s="44"/>
      <c r="K9" s="45"/>
    </row>
    <row r="10" spans="1:11" ht="25" customHeight="1">
      <c r="A10" s="46"/>
      <c r="B10" s="15"/>
      <c r="C10" s="15"/>
      <c r="D10" s="15"/>
      <c r="E10" s="15"/>
      <c r="F10" s="15"/>
      <c r="G10" s="15"/>
      <c r="H10" s="15"/>
      <c r="I10" s="15"/>
      <c r="J10" s="44"/>
      <c r="K10" s="45"/>
    </row>
    <row r="11" spans="1:11" ht="25" customHeight="1">
      <c r="A11" s="46"/>
      <c r="B11" s="43"/>
      <c r="C11" s="43"/>
      <c r="D11" s="43"/>
      <c r="E11" s="43"/>
      <c r="F11" s="43"/>
      <c r="G11" s="43"/>
      <c r="H11" s="43"/>
      <c r="I11" s="43"/>
      <c r="J11" s="44"/>
      <c r="K11" s="45"/>
    </row>
    <row r="12" spans="1:11" ht="25" customHeight="1">
      <c r="A12" s="46"/>
      <c r="B12" s="43"/>
      <c r="C12" s="43"/>
      <c r="D12" s="43"/>
      <c r="E12" s="43"/>
      <c r="F12" s="43"/>
      <c r="G12" s="43"/>
      <c r="H12" s="43"/>
      <c r="I12" s="43"/>
      <c r="J12" s="44"/>
      <c r="K12" s="45"/>
    </row>
    <row r="13" spans="1:11" ht="25" customHeight="1">
      <c r="A13" s="46"/>
      <c r="B13" s="43"/>
      <c r="C13" s="43"/>
      <c r="D13" s="43"/>
      <c r="E13" s="43"/>
      <c r="F13" s="43"/>
      <c r="G13" s="43"/>
      <c r="H13" s="43"/>
      <c r="I13" s="43"/>
      <c r="J13" s="44"/>
      <c r="K13" s="45"/>
    </row>
    <row r="14" spans="1:11" ht="25" customHeight="1">
      <c r="A14" s="46"/>
      <c r="B14" s="43"/>
      <c r="C14" s="43"/>
      <c r="D14" s="43"/>
      <c r="E14" s="43"/>
      <c r="F14" s="43"/>
      <c r="G14" s="43"/>
      <c r="H14" s="43"/>
      <c r="I14" s="43"/>
      <c r="J14" s="44"/>
      <c r="K14" s="45"/>
    </row>
    <row r="15" spans="1:11" ht="25" customHeight="1">
      <c r="A15" s="23"/>
      <c r="B15" s="15"/>
      <c r="C15" s="15"/>
      <c r="D15" s="15"/>
      <c r="E15" s="15"/>
      <c r="F15" s="15"/>
      <c r="G15" s="15"/>
      <c r="H15" s="15"/>
      <c r="I15" s="15"/>
      <c r="J15" s="24"/>
      <c r="K15" s="25"/>
    </row>
    <row r="16" spans="1:11" ht="25" customHeight="1">
      <c r="A16" s="23"/>
      <c r="B16" s="15"/>
      <c r="C16" s="15"/>
      <c r="D16" s="15"/>
      <c r="E16" s="15"/>
      <c r="F16" s="15"/>
      <c r="G16" s="15"/>
      <c r="H16" s="15"/>
      <c r="I16" s="15"/>
      <c r="J16" s="24"/>
      <c r="K16" s="25"/>
    </row>
    <row r="17" spans="1:11" ht="25" customHeight="1">
      <c r="A17" s="23"/>
      <c r="B17" s="15"/>
      <c r="C17" s="15"/>
      <c r="D17" s="15"/>
      <c r="E17" s="15"/>
      <c r="F17" s="15"/>
      <c r="G17" s="15"/>
      <c r="H17" s="15"/>
      <c r="I17" s="15"/>
      <c r="J17" s="24"/>
      <c r="K17" s="25"/>
    </row>
    <row r="18" spans="1:11" ht="25" customHeight="1">
      <c r="A18" s="23"/>
      <c r="B18" s="15"/>
      <c r="C18" s="15"/>
      <c r="D18" s="15"/>
      <c r="E18" s="15"/>
      <c r="F18" s="15"/>
      <c r="G18" s="15"/>
      <c r="H18" s="15"/>
      <c r="I18" s="15"/>
      <c r="J18" s="24"/>
      <c r="K18" s="25"/>
    </row>
    <row r="19" spans="1:11" ht="25" customHeight="1">
      <c r="A19" s="23"/>
      <c r="B19" s="15"/>
      <c r="C19" s="15"/>
      <c r="D19" s="15"/>
      <c r="E19" s="15"/>
      <c r="F19" s="15"/>
      <c r="G19" s="15"/>
      <c r="H19" s="15"/>
      <c r="I19" s="15"/>
      <c r="J19" s="24"/>
      <c r="K19" s="25"/>
    </row>
    <row r="20" spans="1:11" ht="25" customHeight="1">
      <c r="A20" s="23"/>
      <c r="B20" s="15"/>
      <c r="C20" s="15"/>
      <c r="D20" s="15"/>
      <c r="E20" s="15"/>
      <c r="F20" s="15"/>
      <c r="G20" s="15"/>
      <c r="H20" s="15"/>
      <c r="I20" s="15"/>
      <c r="J20" s="24"/>
      <c r="K20" s="25"/>
    </row>
    <row r="21" spans="1:11" ht="25" customHeight="1">
      <c r="A21" s="23"/>
      <c r="B21" s="15"/>
      <c r="C21" s="15"/>
      <c r="D21" s="15"/>
      <c r="E21" s="15"/>
      <c r="F21" s="15"/>
      <c r="G21" s="15"/>
      <c r="H21" s="15"/>
      <c r="I21" s="15"/>
      <c r="J21" s="24"/>
      <c r="K21" s="25"/>
    </row>
    <row r="22" spans="1:11" ht="25" customHeight="1">
      <c r="A22" s="23"/>
      <c r="B22" s="15"/>
      <c r="C22" s="15"/>
      <c r="D22" s="15"/>
      <c r="E22" s="15"/>
      <c r="F22" s="15"/>
      <c r="G22" s="15"/>
      <c r="H22" s="15"/>
      <c r="I22" s="15"/>
      <c r="J22" s="24"/>
      <c r="K22" s="25"/>
    </row>
    <row r="23" spans="1:11" ht="25" customHeight="1">
      <c r="A23" s="23"/>
      <c r="B23" s="15"/>
      <c r="C23" s="15"/>
      <c r="D23" s="15"/>
      <c r="E23" s="15"/>
      <c r="F23" s="15"/>
      <c r="G23" s="15"/>
      <c r="H23" s="15"/>
      <c r="I23" s="15"/>
      <c r="J23" s="24"/>
      <c r="K23" s="25"/>
    </row>
    <row r="24" spans="1:11" ht="25" customHeight="1">
      <c r="A24" s="23"/>
      <c r="B24" s="15"/>
      <c r="C24" s="15"/>
      <c r="D24" s="15"/>
      <c r="E24" s="15"/>
      <c r="F24" s="15"/>
      <c r="G24" s="15"/>
      <c r="H24" s="15"/>
      <c r="I24" s="15"/>
      <c r="J24" s="24"/>
      <c r="K24" s="25"/>
    </row>
    <row r="25" spans="1:11" ht="25" customHeight="1">
      <c r="A25" s="23"/>
      <c r="B25" s="15"/>
      <c r="C25" s="15"/>
      <c r="D25" s="15"/>
      <c r="E25" s="15"/>
      <c r="F25" s="15"/>
      <c r="G25" s="15"/>
      <c r="H25" s="15"/>
      <c r="I25" s="15"/>
      <c r="J25" s="24"/>
      <c r="K25" s="25"/>
    </row>
    <row r="26" spans="1:11" ht="25" customHeight="1" thickBot="1">
      <c r="A26" s="20"/>
      <c r="B26" s="16"/>
      <c r="C26" s="16"/>
      <c r="D26" s="16"/>
      <c r="E26" s="16"/>
      <c r="F26" s="16"/>
      <c r="G26" s="16"/>
      <c r="H26" s="16"/>
      <c r="I26" s="16"/>
      <c r="J26" s="17"/>
      <c r="K26" s="22"/>
    </row>
    <row r="27" spans="1:11" ht="13.5" thickTop="1"/>
  </sheetData>
  <mergeCells count="1">
    <mergeCell ref="A2:A3"/>
  </mergeCells>
  <phoneticPr fontId="1"/>
  <pageMargins left="0.39" right="0.11" top="0.51" bottom="0.19685039370078741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2"/>
  <sheetViews>
    <sheetView workbookViewId="0">
      <selection activeCell="I16" sqref="I16"/>
    </sheetView>
  </sheetViews>
  <sheetFormatPr defaultRowHeight="13"/>
  <cols>
    <col min="1" max="1" width="1.7265625" customWidth="1"/>
    <col min="2" max="2" width="12.26953125" customWidth="1"/>
    <col min="3" max="7" width="9.08984375" customWidth="1"/>
    <col min="9" max="9" width="17.6328125" customWidth="1"/>
  </cols>
  <sheetData>
    <row r="1" spans="1:9" ht="20.5" customHeight="1" thickBot="1">
      <c r="A1" s="29"/>
      <c r="B1" s="62" t="s">
        <v>41</v>
      </c>
      <c r="C1" s="63"/>
      <c r="D1" s="63"/>
      <c r="E1" s="63"/>
      <c r="F1" s="30" t="str">
        <f>チャレンジ!E1</f>
        <v>鈴木</v>
      </c>
      <c r="G1" s="30" t="str">
        <f>チャレンジ!F1</f>
        <v>龍</v>
      </c>
    </row>
    <row r="2" spans="1:9" ht="20.149999999999999" customHeight="1" thickBot="1">
      <c r="A2" s="29"/>
      <c r="B2" s="55" t="s">
        <v>42</v>
      </c>
      <c r="C2" s="1" t="s">
        <v>7</v>
      </c>
      <c r="D2" s="1" t="s">
        <v>8</v>
      </c>
      <c r="E2" s="1" t="s">
        <v>10</v>
      </c>
      <c r="F2" s="1" t="s">
        <v>1</v>
      </c>
      <c r="G2" s="1" t="s">
        <v>2</v>
      </c>
      <c r="I2" s="47" t="s">
        <v>56</v>
      </c>
    </row>
    <row r="3" spans="1:9" ht="45" customHeight="1" thickBot="1">
      <c r="A3" s="29">
        <f>IF(AND(G3&gt;=5,G3&lt;50),1,IF(AND(G3&gt;=50,G3&lt;75),2,IF(AND(G3&gt;=75,G3&lt;100),3,IF(G3&gt;=100,4,0))))</f>
        <v>1</v>
      </c>
      <c r="B3" s="58"/>
      <c r="C3" s="1"/>
      <c r="D3" s="1"/>
      <c r="E3" s="1"/>
      <c r="F3" s="31"/>
      <c r="G3" s="2">
        <f>チャレンジ!B4</f>
        <v>5</v>
      </c>
      <c r="I3" s="48">
        <f>A3+A6+A9+A13+A16+A19+A23+A26+A29+A32</f>
        <v>11</v>
      </c>
    </row>
    <row r="4" spans="1:9" ht="7" customHeight="1" thickBot="1">
      <c r="A4" s="29"/>
      <c r="B4" s="3"/>
      <c r="C4" s="32"/>
      <c r="D4" s="32"/>
      <c r="E4" s="32"/>
      <c r="F4" s="32"/>
      <c r="G4" s="32"/>
    </row>
    <row r="5" spans="1:9" ht="20.149999999999999" customHeight="1" thickBot="1">
      <c r="A5" s="29"/>
      <c r="B5" s="55" t="s">
        <v>43</v>
      </c>
      <c r="C5" s="1" t="s">
        <v>3</v>
      </c>
      <c r="D5" s="1" t="s">
        <v>0</v>
      </c>
      <c r="E5" s="1" t="s">
        <v>8</v>
      </c>
      <c r="F5" s="1" t="s">
        <v>1</v>
      </c>
      <c r="G5" s="1" t="s">
        <v>2</v>
      </c>
      <c r="I5" s="47" t="s">
        <v>58</v>
      </c>
    </row>
    <row r="6" spans="1:9" ht="45" customHeight="1" thickBot="1">
      <c r="A6" s="29">
        <f>IF(AND(G6&gt;=10,G6&lt;30),1,IF(AND(G6&gt;=30,G6&lt;50),2,IF(AND(G6&gt;=50,G6&lt;100),3,IF(G6&gt;=100,4,0))))</f>
        <v>0</v>
      </c>
      <c r="B6" s="61"/>
      <c r="C6" s="1"/>
      <c r="D6" s="1"/>
      <c r="E6" s="1"/>
      <c r="F6" s="31"/>
      <c r="G6" s="2">
        <f>チャレンジ!C4</f>
        <v>0</v>
      </c>
      <c r="I6" s="48">
        <v>0</v>
      </c>
    </row>
    <row r="7" spans="1:9" ht="7" customHeight="1" thickBot="1">
      <c r="A7" s="29"/>
    </row>
    <row r="8" spans="1:9" ht="20.149999999999999" customHeight="1" thickBot="1">
      <c r="A8" s="29"/>
      <c r="B8" s="55" t="s">
        <v>44</v>
      </c>
      <c r="C8" s="1" t="s">
        <v>6</v>
      </c>
      <c r="D8" s="1" t="s">
        <v>7</v>
      </c>
      <c r="E8" s="1" t="s">
        <v>3</v>
      </c>
      <c r="F8" s="1" t="s">
        <v>55</v>
      </c>
      <c r="G8" s="1" t="s">
        <v>2</v>
      </c>
      <c r="I8" s="47" t="s">
        <v>57</v>
      </c>
    </row>
    <row r="9" spans="1:9" ht="45" customHeight="1" thickBot="1">
      <c r="A9" s="29">
        <f>IF(AND(G9&gt;=3,G9&lt;5),1,IF(AND(G9&gt;=5,G9&lt;10),2,IF(AND(G9&gt;=10,G9&lt;15),3,IF(G9&gt;=15,4,0))))</f>
        <v>0</v>
      </c>
      <c r="B9" s="58"/>
      <c r="C9" s="1"/>
      <c r="D9" s="1"/>
      <c r="E9" s="1"/>
      <c r="F9" s="31"/>
      <c r="G9" s="2">
        <f>チャレンジ!D4</f>
        <v>0</v>
      </c>
      <c r="I9" s="48">
        <f>TRUNC(I3/2)-I6</f>
        <v>5</v>
      </c>
    </row>
    <row r="10" spans="1:9" ht="16" customHeight="1">
      <c r="B10" s="35"/>
      <c r="C10" s="4"/>
      <c r="D10" s="4"/>
      <c r="E10" s="4"/>
      <c r="F10" s="35"/>
      <c r="G10" s="51"/>
      <c r="I10" s="50"/>
    </row>
    <row r="11" spans="1:9" ht="20.5" customHeight="1">
      <c r="A11" s="33"/>
      <c r="B11" s="64" t="s">
        <v>45</v>
      </c>
      <c r="C11" s="65"/>
      <c r="D11" s="65"/>
      <c r="E11" s="65"/>
      <c r="F11" s="34" t="str">
        <f>F1</f>
        <v>鈴木</v>
      </c>
      <c r="G11" s="34" t="str">
        <f>G1</f>
        <v>龍</v>
      </c>
    </row>
    <row r="12" spans="1:9" ht="20" customHeight="1">
      <c r="A12" s="33"/>
      <c r="B12" s="55" t="s">
        <v>4</v>
      </c>
      <c r="C12" s="1" t="s">
        <v>11</v>
      </c>
      <c r="D12" s="1" t="s">
        <v>12</v>
      </c>
      <c r="E12" s="1" t="s">
        <v>5</v>
      </c>
      <c r="F12" s="1" t="s">
        <v>54</v>
      </c>
      <c r="G12" s="1" t="s">
        <v>2</v>
      </c>
      <c r="I12" s="49"/>
    </row>
    <row r="13" spans="1:9" ht="45" customHeight="1">
      <c r="A13" s="33">
        <f>IF(AND(G13&gt;=5,G13&lt;10),1,IF(AND(G13&gt;=10,G13&lt;15),2,IF(AND(G13&gt;=15,G13&lt;24),3,IF(G13&gt;=24,4,0))))</f>
        <v>2</v>
      </c>
      <c r="B13" s="58"/>
      <c r="C13" s="1"/>
      <c r="D13" s="1"/>
      <c r="E13" s="1"/>
      <c r="F13" s="31"/>
      <c r="G13" s="2">
        <f>チャレンジ!E4</f>
        <v>13.6</v>
      </c>
      <c r="I13" s="50"/>
    </row>
    <row r="14" spans="1:9" ht="7" customHeight="1">
      <c r="A14" s="33"/>
      <c r="B14" s="35"/>
      <c r="C14" s="35"/>
      <c r="D14" s="35"/>
      <c r="E14" s="35"/>
      <c r="F14" s="35"/>
      <c r="G14" s="35"/>
    </row>
    <row r="15" spans="1:9" ht="20" customHeight="1">
      <c r="A15" s="33"/>
      <c r="B15" s="57" t="s">
        <v>40</v>
      </c>
      <c r="C15" s="1" t="s">
        <v>11</v>
      </c>
      <c r="D15" s="1" t="s">
        <v>13</v>
      </c>
      <c r="E15" s="1" t="s">
        <v>12</v>
      </c>
      <c r="F15" s="1" t="s">
        <v>14</v>
      </c>
      <c r="G15" s="1" t="s">
        <v>2</v>
      </c>
    </row>
    <row r="16" spans="1:9" ht="45" customHeight="1">
      <c r="A16" s="33">
        <f>IF(AND(G16&gt;=5,G16&lt;7),1,IF(AND(G16&gt;=7,G16&lt;10),2,IF(AND(G16&gt;=10,G16&lt;12),3,IF(G16&gt;=12,4,0))))</f>
        <v>2</v>
      </c>
      <c r="B16" s="58"/>
      <c r="C16" s="1"/>
      <c r="D16" s="1"/>
      <c r="E16" s="1"/>
      <c r="F16" s="31"/>
      <c r="G16" s="2">
        <f>チャレンジ!F4</f>
        <v>7</v>
      </c>
    </row>
    <row r="17" spans="1:9" ht="7" customHeight="1">
      <c r="A17" s="33"/>
    </row>
    <row r="18" spans="1:9" ht="20" customHeight="1">
      <c r="A18" s="33"/>
      <c r="B18" s="55" t="s">
        <v>15</v>
      </c>
      <c r="C18" s="1" t="s">
        <v>7</v>
      </c>
      <c r="D18" s="1" t="s">
        <v>3</v>
      </c>
      <c r="E18" s="1" t="s">
        <v>9</v>
      </c>
      <c r="F18" s="1" t="s">
        <v>0</v>
      </c>
      <c r="G18" s="1" t="s">
        <v>2</v>
      </c>
    </row>
    <row r="19" spans="1:9" ht="45" customHeight="1">
      <c r="A19" s="33">
        <f>IF(AND(G19&gt;=5,G19&lt;10),1,IF(AND(G19&gt;=10,G19&lt;20),2,IF(AND(G19&gt;=20,G19&lt;30),3,IF(G19&gt;=30,4,0))))</f>
        <v>1</v>
      </c>
      <c r="B19" s="56"/>
      <c r="C19" s="1"/>
      <c r="D19" s="1"/>
      <c r="E19" s="1"/>
      <c r="F19" s="31"/>
      <c r="G19" s="2">
        <f>チャレンジ!G4</f>
        <v>5</v>
      </c>
    </row>
    <row r="20" spans="1:9" ht="16" customHeight="1">
      <c r="B20" s="35"/>
      <c r="C20" s="4"/>
      <c r="D20" s="4"/>
      <c r="E20" s="4"/>
      <c r="F20" s="35"/>
      <c r="G20" s="51"/>
      <c r="I20" s="50"/>
    </row>
    <row r="21" spans="1:9" ht="20.5" customHeight="1">
      <c r="A21" s="36"/>
      <c r="B21" s="59" t="s">
        <v>46</v>
      </c>
      <c r="C21" s="60"/>
      <c r="D21" s="60"/>
      <c r="E21" s="60"/>
      <c r="F21" s="37" t="str">
        <f>F11</f>
        <v>鈴木</v>
      </c>
      <c r="G21" s="37" t="str">
        <f>G11</f>
        <v>龍</v>
      </c>
    </row>
    <row r="22" spans="1:9" ht="15" customHeight="1">
      <c r="A22" s="36"/>
      <c r="B22" s="55" t="s">
        <v>20</v>
      </c>
      <c r="C22" s="1" t="s">
        <v>24</v>
      </c>
      <c r="D22" s="1" t="s">
        <v>22</v>
      </c>
      <c r="E22" s="1" t="s">
        <v>26</v>
      </c>
      <c r="F22" s="1" t="s">
        <v>53</v>
      </c>
      <c r="G22" s="1" t="s">
        <v>2</v>
      </c>
    </row>
    <row r="23" spans="1:9" ht="38" customHeight="1">
      <c r="A23" s="36">
        <f>IF(AND(G23&lt;=10,G23&gt;0),4,IF(AND(G23&gt;10,G23&lt;=12),3,IF(AND(G23&gt;12,G23&lt;=15),2,IF(AND(G23&gt;15,G23&lt;=20),1,0))))</f>
        <v>1</v>
      </c>
      <c r="B23" s="58"/>
      <c r="C23" s="1"/>
      <c r="D23" s="1"/>
      <c r="E23" s="1"/>
      <c r="F23" s="31"/>
      <c r="G23" s="5">
        <f>チャレンジ!I4</f>
        <v>16.3</v>
      </c>
    </row>
    <row r="24" spans="1:9" ht="3" customHeight="1">
      <c r="A24" s="36"/>
      <c r="B24" s="3"/>
      <c r="C24" s="4"/>
      <c r="D24" s="4"/>
      <c r="E24" s="4"/>
      <c r="F24" s="4"/>
      <c r="G24" s="4"/>
    </row>
    <row r="25" spans="1:9" ht="15" customHeight="1">
      <c r="A25" s="36"/>
      <c r="B25" s="55" t="s">
        <v>30</v>
      </c>
      <c r="C25" s="1" t="s">
        <v>28</v>
      </c>
      <c r="D25" s="1" t="s">
        <v>29</v>
      </c>
      <c r="E25" s="1" t="s">
        <v>32</v>
      </c>
      <c r="F25" s="1" t="s">
        <v>31</v>
      </c>
      <c r="G25" s="1" t="s">
        <v>2</v>
      </c>
    </row>
    <row r="26" spans="1:9" ht="38" customHeight="1">
      <c r="A26" s="36">
        <f>IF(AND(G26&lt;=0.125,G26&gt;0),4,IF(AND(G26&gt;0.125,G26&lt;=0.136),3,IF(AND(G26&gt;0.136,G26&lt;=0.146),2,IF(AND(G26&gt;0.146,G26&lt;=0.167),1,0))))</f>
        <v>1</v>
      </c>
      <c r="B26" s="61"/>
      <c r="C26" s="1"/>
      <c r="D26" s="1"/>
      <c r="E26" s="1"/>
      <c r="F26" s="31"/>
      <c r="G26" s="38">
        <f>チャレンジ!J4</f>
        <v>0.16597222222222222</v>
      </c>
    </row>
    <row r="27" spans="1:9" ht="3" customHeight="1">
      <c r="A27" s="36"/>
    </row>
    <row r="28" spans="1:9" ht="15" customHeight="1">
      <c r="A28" s="36"/>
      <c r="B28" s="55" t="s">
        <v>21</v>
      </c>
      <c r="C28" s="1" t="s">
        <v>25</v>
      </c>
      <c r="D28" s="1" t="s">
        <v>24</v>
      </c>
      <c r="E28" s="1" t="s">
        <v>23</v>
      </c>
      <c r="F28" s="1" t="s">
        <v>22</v>
      </c>
      <c r="G28" s="1" t="s">
        <v>2</v>
      </c>
    </row>
    <row r="29" spans="1:9" ht="37.5" customHeight="1">
      <c r="A29" s="36">
        <f>IF(AND(G29&lt;=15,G29&gt;0),4,IF(AND(G29&gt;15,G29&lt;=17),3,IF(AND(G29&gt;17,G29&lt;=20),2,IF(AND(G29&gt;20,G29&lt;=25),1,0))))</f>
        <v>1</v>
      </c>
      <c r="B29" s="56"/>
      <c r="C29" s="1"/>
      <c r="D29" s="1"/>
      <c r="E29" s="1"/>
      <c r="F29" s="31"/>
      <c r="G29" s="2">
        <f>チャレンジ!H4</f>
        <v>23</v>
      </c>
    </row>
    <row r="30" spans="1:9" ht="3" customHeight="1">
      <c r="A30" s="36"/>
    </row>
    <row r="31" spans="1:9" ht="15" customHeight="1">
      <c r="A31" s="36"/>
      <c r="B31" s="55" t="s">
        <v>47</v>
      </c>
      <c r="C31" s="1" t="s">
        <v>48</v>
      </c>
      <c r="D31" s="1" t="s">
        <v>49</v>
      </c>
      <c r="E31" s="1" t="s">
        <v>50</v>
      </c>
      <c r="F31" s="1" t="s">
        <v>52</v>
      </c>
      <c r="G31" s="1" t="s">
        <v>2</v>
      </c>
    </row>
    <row r="32" spans="1:9" ht="38" customHeight="1">
      <c r="A32" s="36">
        <f>IF(AND(G32&lt;=6.6,G32&gt;0),4,IF(AND(G32&gt;6.6,G32&lt;=7),3,IF(AND(G32&gt;7,G32&lt;=8),2,IF(AND(G32&gt;8,G32&lt;=9),1,0))))</f>
        <v>2</v>
      </c>
      <c r="B32" s="56"/>
      <c r="C32" s="1"/>
      <c r="D32" s="1"/>
      <c r="E32" s="1"/>
      <c r="F32" s="31"/>
      <c r="G32" s="2">
        <f>チャレンジ!K4</f>
        <v>8</v>
      </c>
    </row>
  </sheetData>
  <mergeCells count="13">
    <mergeCell ref="B12:B13"/>
    <mergeCell ref="B1:E1"/>
    <mergeCell ref="B2:B3"/>
    <mergeCell ref="B5:B6"/>
    <mergeCell ref="B8:B9"/>
    <mergeCell ref="B11:E11"/>
    <mergeCell ref="B31:B32"/>
    <mergeCell ref="B15:B16"/>
    <mergeCell ref="B18:B19"/>
    <mergeCell ref="B21:E21"/>
    <mergeCell ref="B22:B23"/>
    <mergeCell ref="B25:B26"/>
    <mergeCell ref="B28:B29"/>
  </mergeCells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チャレンジ</vt:lpstr>
      <vt:lpstr>カード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Yasu</dc:creator>
  <cp:lastModifiedBy>dt6y-</cp:lastModifiedBy>
  <cp:lastPrinted>2021-04-18T17:07:12Z</cp:lastPrinted>
  <dcterms:created xsi:type="dcterms:W3CDTF">2017-05-02T23:01:02Z</dcterms:created>
  <dcterms:modified xsi:type="dcterms:W3CDTF">2023-05-14T08:36:55Z</dcterms:modified>
</cp:coreProperties>
</file>