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0F2629B4-DF03-4621-9109-A1245A6732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J4" i="22" l="1"/>
  <c r="I4" i="22"/>
  <c r="G1" i="23" l="1"/>
  <c r="G11" i="23" s="1"/>
  <c r="G21" i="23" s="1"/>
  <c r="F1" i="23"/>
  <c r="F11" i="23" s="1"/>
  <c r="F21" i="23" s="1"/>
  <c r="K4" i="22"/>
  <c r="G26" i="23"/>
  <c r="A26" i="23" s="1"/>
  <c r="G23" i="23"/>
  <c r="A23" i="23" s="1"/>
  <c r="H4" i="22"/>
  <c r="G29" i="23" s="1"/>
  <c r="A29" i="23" s="1"/>
  <c r="G4" i="22"/>
  <c r="G19" i="23" s="1"/>
  <c r="A19" i="23" s="1"/>
  <c r="F4" i="22"/>
  <c r="G16" i="23" s="1"/>
  <c r="A16" i="23" s="1"/>
  <c r="E4" i="22"/>
  <c r="G13" i="23" s="1"/>
  <c r="A13" i="23" s="1"/>
  <c r="D4" i="22"/>
  <c r="G9" i="23" s="1"/>
  <c r="A9" i="23" s="1"/>
  <c r="C4" i="22"/>
  <c r="G6" i="23" s="1"/>
  <c r="A6" i="23" s="1"/>
  <c r="B4" i="22"/>
  <c r="G3" i="23" s="1"/>
  <c r="A3" i="23" s="1"/>
  <c r="G32" i="23" l="1"/>
  <c r="A32" i="23" s="1"/>
  <c r="I3" i="23" s="1"/>
  <c r="G1" i="22" s="1"/>
  <c r="I9" i="23" l="1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<sst xmlns="http://schemas.openxmlformats.org/spreadsheetml/2006/main" count="94" uniqueCount="69">
  <si>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</si>
  <si>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</si>
  <si>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</si>
  <si>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</si>
  <si>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</si>
  <si>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</si>
  <si>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</si>
  <si>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</si>
  <si>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</si>
  <si>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</si>
  <si>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</si>
  <si>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</si>
  <si>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</si>
  <si>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</si>
  <si>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</si>
  <si>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</si>
  <si>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</si>
  <si>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</si>
  <si>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</si>
  <si>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</si>
  <si>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</si>
  <si>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</si>
  <si>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</si>
  <si>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</si>
  <si>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</si>
  <si>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</si>
  <si>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</si>
  <si>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</si>
  <si>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</si>
  <si>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</si>
  <si>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</si>
  <si>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</si>
  <si>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</si>
  <si>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</si>
  <si>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</si>
  <si>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</si>
  <si>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</si>
  <si>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</si>
  <si>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</si>
  <si>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</si>
  <si>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</si>
  <si>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</si>
  <si>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</si>
  <si>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</si>
  <si>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</si>
  <si>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</si>
  <si>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</si>
  <si>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</si>
  <si>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</si>
  <si>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</si>
  <si>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</si>
  <si>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</si>
  <si>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</si>
  <si>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</si>
  <si>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</si>
  <si>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１５回</t>
    <rPh sb="2" eb="3">
      <t>カイ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</si>
  <si>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</si>
  <si>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</si>
  <si>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</si>
  <si>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</si>
  <si>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</si>
  <si>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</si>
  <si>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</si>
  <si>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</si>
  <si>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</si>
  <si>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</si>
  <si>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</si>
  <si>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原島</t>
    <rPh sb="0" eb="2">
      <t>ハラシマ</t>
    </rPh>
    <phoneticPr fontId="1"/>
  </si>
  <si>
    <t>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</si>
</sst>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2" fillId="4" borderId="14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4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4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left" vertical="center" indent="1"/>
    </xf>
    <xf numFmtId="0" fontId="9" fillId="0" borderId="17" xfId="1" applyFont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left" vertical="center" indent="1"/>
    </xf>
    <xf numFmtId="0" fontId="13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shrinkToFit="1"/>
    </xf>
    <xf numFmtId="176" fontId="9" fillId="6" borderId="16" xfId="1" applyNumberFormat="1" applyFont="1" applyFill="1" applyBorder="1" applyAlignment="1">
      <alignment horizontal="center" vertical="center" shrinkToFit="1"/>
    </xf>
    <xf numFmtId="176" fontId="9" fillId="2" borderId="16" xfId="1" applyNumberFormat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17" xfId="1" applyFont="1" applyFill="1" applyBorder="1" applyAlignment="1">
      <alignment horizontal="center" vertical="center" shrinkToFit="1"/>
    </xf>
    <xf numFmtId="0" fontId="9" fillId="6" borderId="16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176" fontId="9" fillId="2" borderId="13" xfId="1" applyNumberFormat="1" applyFont="1" applyFill="1" applyBorder="1" applyAlignment="1">
      <alignment horizontal="center" vertical="center" shrinkToFit="1"/>
    </xf>
    <xf numFmtId="0" fontId="9" fillId="2" borderId="13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0" borderId="20" xfId="0" applyBorder="1" applyAlignment="1">
      <alignment horizontal="center" vertical="center" wrapText="1"/>
    </xf>
    <xf numFmtId="0" fontId="14" fillId="4" borderId="14" xfId="0" applyFont="1" applyFill="1" applyBorder="1">
      <alignment vertical="center"/>
    </xf>
    <xf numFmtId="0" fontId="0" fillId="4" borderId="14" xfId="0" applyFill="1" applyBorder="1">
      <alignment vertical="center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A431E1E-14B1-4E68-BBB7-60942E6A7C3C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25</xdr:row>
      <xdr:rowOff>311150</xdr:rowOff>
    </xdr:from>
    <xdr:to>
      <xdr:col>2</xdr:col>
      <xdr:colOff>0</xdr:colOff>
      <xdr:row>27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FA4B6BF-6914-4FE2-B61A-DCF14C215B79}"/>
            </a:ext>
          </a:extLst>
        </xdr:cNvPr>
        <xdr:cNvSpPr/>
      </xdr:nvSpPr>
      <xdr:spPr>
        <a:xfrm>
          <a:off x="1301750" y="81851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666750</xdr:colOff>
      <xdr:row>5</xdr:row>
      <xdr:rowOff>311150</xdr:rowOff>
    </xdr:from>
    <xdr:to>
      <xdr:col>6</xdr:col>
      <xdr:colOff>666750</xdr:colOff>
      <xdr:row>7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12D48EB5-E44F-4E27-AA02-A757D6EBFFA9}"/>
            </a:ext>
          </a:extLst>
        </xdr:cNvPr>
        <xdr:cNvSpPr/>
      </xdr:nvSpPr>
      <xdr:spPr>
        <a:xfrm>
          <a:off x="4660900" y="18351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660400</xdr:colOff>
      <xdr:row>30</xdr:row>
      <xdr:rowOff>304800</xdr:rowOff>
    </xdr:from>
    <xdr:to>
      <xdr:col>7</xdr:col>
      <xdr:colOff>660400</xdr:colOff>
      <xdr:row>31</xdr:row>
      <xdr:rowOff>311150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60FFC07-2F50-49C0-86A2-3A7BE9AD5621}"/>
            </a:ext>
          </a:extLst>
        </xdr:cNvPr>
        <xdr:cNvSpPr/>
      </xdr:nvSpPr>
      <xdr:spPr>
        <a:xfrm>
          <a:off x="5327650" y="97663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6350</xdr:colOff>
      <xdr:row>26</xdr:row>
      <xdr:rowOff>311150</xdr:rowOff>
    </xdr:from>
    <xdr:to>
      <xdr:col>10</xdr:col>
      <xdr:colOff>6350</xdr:colOff>
      <xdr:row>28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D9B07E42-B49D-4C4A-9EFA-DD50CD3E6CD2}"/>
            </a:ext>
          </a:extLst>
        </xdr:cNvPr>
        <xdr:cNvSpPr/>
      </xdr:nvSpPr>
      <xdr:spPr>
        <a:xfrm>
          <a:off x="6692900" y="85026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666750</xdr:colOff>
      <xdr:row>34</xdr:row>
      <xdr:rowOff>6350</xdr:rowOff>
    </xdr:from>
    <xdr:to>
      <xdr:col>8</xdr:col>
      <xdr:colOff>666750</xdr:colOff>
      <xdr:row>35</xdr:row>
      <xdr:rowOff>12700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E75CA6C5-7707-47BE-B6B1-2660BA410353}"/>
            </a:ext>
          </a:extLst>
        </xdr:cNvPr>
        <xdr:cNvSpPr/>
      </xdr:nvSpPr>
      <xdr:spPr>
        <a:xfrm>
          <a:off x="6007100" y="107378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6350</xdr:colOff>
      <xdr:row>34</xdr:row>
      <xdr:rowOff>0</xdr:rowOff>
    </xdr:from>
    <xdr:to>
      <xdr:col>11</xdr:col>
      <xdr:colOff>6350</xdr:colOff>
      <xdr:row>35</xdr:row>
      <xdr:rowOff>6350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2CA4755F-A7DB-4FC2-9C64-8F35AFC99BCB}"/>
            </a:ext>
          </a:extLst>
        </xdr:cNvPr>
        <xdr:cNvSpPr/>
      </xdr:nvSpPr>
      <xdr:spPr>
        <a:xfrm>
          <a:off x="7366000" y="10731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654050</xdr:colOff>
      <xdr:row>33</xdr:row>
      <xdr:rowOff>311150</xdr:rowOff>
    </xdr:from>
    <xdr:to>
      <xdr:col>5</xdr:col>
      <xdr:colOff>654050</xdr:colOff>
      <xdr:row>35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26F6F01-1A68-40E7-890F-F1D02E545A11}"/>
            </a:ext>
          </a:extLst>
        </xdr:cNvPr>
        <xdr:cNvSpPr/>
      </xdr:nvSpPr>
      <xdr:spPr>
        <a:xfrm>
          <a:off x="3975100" y="107251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37</xdr:row>
      <xdr:rowOff>6350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1EA85097-0447-417F-829D-42FFDE357F9B}"/>
            </a:ext>
          </a:extLst>
        </xdr:cNvPr>
        <xdr:cNvSpPr/>
      </xdr:nvSpPr>
      <xdr:spPr>
        <a:xfrm>
          <a:off x="3321050" y="11366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2275" name="図 6">
          <a:extLst>
            <a:ext uri="{FF2B5EF4-FFF2-40B4-BE49-F238E27FC236}">
              <a16:creationId xmlns:a16="http://schemas.microsoft.com/office/drawing/2014/main" id="{6145C7CE-30B2-458F-A9E7-9D4D6014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584200</xdr:colOff>
      <xdr:row>18</xdr:row>
      <xdr:rowOff>514350</xdr:rowOff>
    </xdr:to>
    <xdr:pic>
      <xdr:nvPicPr>
        <xdr:cNvPr id="3" name="図 6">
          <a:extLst>
            <a:ext uri="{FF2B5EF4-FFF2-40B4-BE49-F238E27FC236}">
              <a16:creationId xmlns:a16="http://schemas.microsoft.com/office/drawing/2014/main" id="{A8817DE5-F797-4CF7-B979-A5125110F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461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584200</xdr:colOff>
      <xdr:row>18</xdr:row>
      <xdr:rowOff>514350</xdr:rowOff>
    </xdr:to>
    <xdr:pic>
      <xdr:nvPicPr>
        <xdr:cNvPr id="4" name="図 6">
          <a:extLst>
            <a:ext uri="{FF2B5EF4-FFF2-40B4-BE49-F238E27FC236}">
              <a16:creationId xmlns:a16="http://schemas.microsoft.com/office/drawing/2014/main" id="{C55A7A7D-D020-4573-BF9F-E04EAA42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5461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584200</xdr:colOff>
      <xdr:row>32</xdr:row>
      <xdr:rowOff>31750</xdr:rowOff>
    </xdr:to>
    <xdr:pic>
      <xdr:nvPicPr>
        <xdr:cNvPr id="5" name="図 6">
          <a:extLst>
            <a:ext uri="{FF2B5EF4-FFF2-40B4-BE49-F238E27FC236}">
              <a16:creationId xmlns:a16="http://schemas.microsoft.com/office/drawing/2014/main" id="{6AE0AE29-577E-4A2B-BFE3-67358EF1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584200</xdr:colOff>
      <xdr:row>30</xdr:row>
      <xdr:rowOff>0</xdr:rowOff>
    </xdr:to>
    <xdr:pic>
      <xdr:nvPicPr>
        <xdr:cNvPr id="6" name="図 6">
          <a:extLst>
            <a:ext uri="{FF2B5EF4-FFF2-40B4-BE49-F238E27FC236}">
              <a16:creationId xmlns:a16="http://schemas.microsoft.com/office/drawing/2014/main" id="{8218CADD-49C7-4BC4-9E74-D29F28B78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1089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584200</xdr:colOff>
      <xdr:row>23</xdr:row>
      <xdr:rowOff>31750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80FE090-B779-4F42-B3CE-45BC7B42D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6686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584200</xdr:colOff>
      <xdr:row>15</xdr:row>
      <xdr:rowOff>514350</xdr:rowOff>
    </xdr:to>
    <xdr:pic>
      <xdr:nvPicPr>
        <xdr:cNvPr id="8" name="図 6">
          <a:extLst>
            <a:ext uri="{FF2B5EF4-FFF2-40B4-BE49-F238E27FC236}">
              <a16:creationId xmlns:a16="http://schemas.microsoft.com/office/drawing/2014/main" id="{7B465A6E-76F2-4A02-90DE-732D52F01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45466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584200</xdr:colOff>
      <xdr:row>2</xdr:row>
      <xdr:rowOff>514350</xdr:rowOff>
    </xdr:to>
    <xdr:pic>
      <xdr:nvPicPr>
        <xdr:cNvPr id="9" name="図 6">
          <a:extLst>
            <a:ext uri="{FF2B5EF4-FFF2-40B4-BE49-F238E27FC236}">
              <a16:creationId xmlns:a16="http://schemas.microsoft.com/office/drawing/2014/main" id="{0F2A34E6-9CDF-4D0C-8457-C173DC78D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584200</xdr:colOff>
      <xdr:row>32</xdr:row>
      <xdr:rowOff>31750</xdr:rowOff>
    </xdr:to>
    <xdr:pic>
      <xdr:nvPicPr>
        <xdr:cNvPr id="2" name="図 6">
          <a:extLst>
            <a:ext uri="{FF2B5EF4-FFF2-40B4-BE49-F238E27FC236}">
              <a16:creationId xmlns:a16="http://schemas.microsoft.com/office/drawing/2014/main" id="{F6092FAA-F9C0-4AA3-B7C8-05704548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584200</xdr:colOff>
      <xdr:row>30</xdr:row>
      <xdr:rowOff>0</xdr:rowOff>
    </xdr:to>
    <xdr:pic>
      <xdr:nvPicPr>
        <xdr:cNvPr id="10" name="図 6">
          <a:extLst>
            <a:ext uri="{FF2B5EF4-FFF2-40B4-BE49-F238E27FC236}">
              <a16:creationId xmlns:a16="http://schemas.microsoft.com/office/drawing/2014/main" id="{604A7E23-A8C0-48CB-8D16-29B1C2E8E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81089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584200</xdr:colOff>
      <xdr:row>23</xdr:row>
      <xdr:rowOff>31750</xdr:rowOff>
    </xdr:to>
    <xdr:pic>
      <xdr:nvPicPr>
        <xdr:cNvPr id="11" name="図 6">
          <a:extLst>
            <a:ext uri="{FF2B5EF4-FFF2-40B4-BE49-F238E27FC236}">
              <a16:creationId xmlns:a16="http://schemas.microsoft.com/office/drawing/2014/main" id="{3891BF51-AF17-4233-B06E-1C8AE0D95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6686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pane xSplit="1" ySplit="4" topLeftCell="B33" activePane="bottomRight" state="frozen"/>
      <selection pane="topRight" activeCell="B1" sqref="B1"/>
      <selection pane="bottomLeft" activeCell="A5" sqref="A5"/>
      <selection pane="bottomRight" activeCell="J38" sqref="J38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67</v>
      </c>
      <c r="F1" s="18" t="s">
        <v>68</v>
      </c>
      <c r="G1" s="41">
        <f>'カード '!I3</f>
        <v>11</v>
      </c>
      <c r="H1" s="39" t="s">
        <v>51</v>
      </c>
      <c r="I1" s="19" t="s">
        <v>35</v>
      </c>
      <c r="J1" s="40" t="s">
        <v>36</v>
      </c>
    </row>
    <row r="2" spans="1:11" ht="24.75" customHeight="1">
      <c r="A2" s="61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62"/>
      <c r="B3" s="10" t="s">
        <v>59</v>
      </c>
      <c r="C3" s="10" t="s">
        <v>60</v>
      </c>
      <c r="D3" s="10" t="s">
        <v>61</v>
      </c>
      <c r="E3" s="10" t="s">
        <v>62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1" t="s">
        <v>65</v>
      </c>
    </row>
    <row r="4" spans="1:11" ht="25" customHeight="1" thickBot="1">
      <c r="A4" s="26" t="s">
        <v>2</v>
      </c>
      <c r="B4" s="27">
        <f t="shared" ref="B4:G4" si="0">MAX(B5:B40)</f>
        <v>57</v>
      </c>
      <c r="C4" s="27">
        <f t="shared" si="0"/>
        <v>0</v>
      </c>
      <c r="D4" s="27">
        <f t="shared" si="0"/>
        <v>0</v>
      </c>
      <c r="E4" s="27">
        <f t="shared" si="0"/>
        <v>4.2</v>
      </c>
      <c r="F4" s="27">
        <f t="shared" si="0"/>
        <v>6.2</v>
      </c>
      <c r="G4" s="27">
        <f t="shared" si="0"/>
        <v>19</v>
      </c>
      <c r="H4" s="27">
        <f>MIN(H5:H40)</f>
        <v>19.8</v>
      </c>
      <c r="I4" s="27">
        <f t="shared" ref="I4:J4" si="1">MIN(I5:I40)</f>
        <v>14.6</v>
      </c>
      <c r="J4" s="28">
        <f t="shared" si="1"/>
        <v>0.18194444444444444</v>
      </c>
      <c r="K4" s="27">
        <f>MIN(K5:K40)</f>
        <v>7.79</v>
      </c>
    </row>
    <row r="5" spans="1:11" ht="25" customHeight="1">
      <c r="A5" s="42">
        <v>44394</v>
      </c>
      <c r="B5" s="52">
        <v>4</v>
      </c>
      <c r="C5" s="43"/>
      <c r="D5" s="43"/>
      <c r="E5" s="52">
        <v>2</v>
      </c>
      <c r="F5" s="52">
        <v>3.3</v>
      </c>
      <c r="G5" s="52">
        <v>4</v>
      </c>
      <c r="H5" s="52">
        <v>35.9</v>
      </c>
      <c r="I5" s="43"/>
      <c r="J5" s="53">
        <v>0.20347222222222219</v>
      </c>
      <c r="K5" s="45"/>
    </row>
    <row r="6" spans="1:11" ht="25" customHeight="1">
      <c r="A6" s="46">
        <v>44408</v>
      </c>
      <c r="B6" s="15"/>
      <c r="C6" s="15"/>
      <c r="D6" s="15"/>
      <c r="E6" s="55">
        <v>3.1</v>
      </c>
      <c r="F6" s="55">
        <v>4</v>
      </c>
      <c r="G6" s="55">
        <v>4</v>
      </c>
      <c r="H6" s="55">
        <v>30.1</v>
      </c>
      <c r="I6" s="15"/>
      <c r="J6" s="54">
        <v>0.20138888888888887</v>
      </c>
      <c r="K6" s="45"/>
    </row>
    <row r="7" spans="1:11" ht="25" customHeight="1">
      <c r="A7" s="46">
        <v>44485</v>
      </c>
      <c r="B7" s="56">
        <v>8</v>
      </c>
      <c r="C7" s="43"/>
      <c r="D7" s="43"/>
      <c r="E7" s="43">
        <v>2</v>
      </c>
      <c r="F7" s="56">
        <v>4.5999999999999996</v>
      </c>
      <c r="G7" s="56">
        <v>19</v>
      </c>
      <c r="H7" s="56">
        <v>21.8</v>
      </c>
      <c r="I7" s="52">
        <v>22.1</v>
      </c>
      <c r="J7" s="54">
        <v>0.19930555555555554</v>
      </c>
      <c r="K7" s="57">
        <v>8.91</v>
      </c>
    </row>
    <row r="8" spans="1:11" ht="25" customHeight="1">
      <c r="A8" s="46">
        <v>44500</v>
      </c>
      <c r="B8" s="15"/>
      <c r="C8" s="15"/>
      <c r="D8" s="15"/>
      <c r="E8" s="15"/>
      <c r="F8" s="15"/>
      <c r="G8" s="15"/>
      <c r="H8" s="15"/>
      <c r="I8" s="15"/>
      <c r="J8" s="54">
        <v>0.19305555555555554</v>
      </c>
      <c r="K8" s="45"/>
    </row>
    <row r="9" spans="1:11" ht="25" customHeight="1">
      <c r="A9" s="46">
        <v>44506</v>
      </c>
      <c r="B9" s="56">
        <v>20</v>
      </c>
      <c r="C9" s="43"/>
      <c r="D9" s="43"/>
      <c r="E9" s="43">
        <v>2.1</v>
      </c>
      <c r="F9" s="56">
        <v>4.5999999999999996</v>
      </c>
      <c r="G9" s="43">
        <v>5</v>
      </c>
      <c r="H9" s="43">
        <v>25.9</v>
      </c>
      <c r="I9" s="56">
        <v>20.2</v>
      </c>
      <c r="J9" s="54">
        <v>0.18819444444444444</v>
      </c>
      <c r="K9" s="58">
        <v>8.4700000000000006</v>
      </c>
    </row>
    <row r="10" spans="1:11" ht="25" customHeight="1">
      <c r="A10" s="46">
        <v>44513</v>
      </c>
      <c r="B10" s="15">
        <v>7</v>
      </c>
      <c r="C10" s="15"/>
      <c r="D10" s="15"/>
      <c r="E10" s="15">
        <v>2.7</v>
      </c>
      <c r="F10" s="15">
        <v>4.2</v>
      </c>
      <c r="G10" s="15">
        <v>5</v>
      </c>
      <c r="H10" s="15">
        <v>23.8</v>
      </c>
      <c r="I10" s="15">
        <v>24.9</v>
      </c>
      <c r="J10" s="44">
        <v>0.19166666666666665</v>
      </c>
      <c r="K10" s="45">
        <v>8.82</v>
      </c>
    </row>
    <row r="11" spans="1:11" ht="25" customHeight="1">
      <c r="A11" s="46">
        <v>44520</v>
      </c>
      <c r="B11" s="43">
        <v>9</v>
      </c>
      <c r="C11" s="43"/>
      <c r="D11" s="43"/>
      <c r="E11" s="43">
        <v>2.6</v>
      </c>
      <c r="F11" s="43">
        <v>4.4000000000000004</v>
      </c>
      <c r="G11" s="43">
        <v>3</v>
      </c>
      <c r="H11" s="43">
        <v>25.4</v>
      </c>
      <c r="I11" s="56">
        <v>18.7</v>
      </c>
      <c r="J11" s="54">
        <v>0.18680555555555556</v>
      </c>
      <c r="K11" s="45">
        <v>8.65</v>
      </c>
    </row>
    <row r="12" spans="1:11" ht="25" customHeight="1">
      <c r="A12" s="46">
        <v>44521</v>
      </c>
      <c r="B12" s="43"/>
      <c r="C12" s="43"/>
      <c r="D12" s="43"/>
      <c r="E12" s="43"/>
      <c r="F12" s="43"/>
      <c r="G12" s="43"/>
      <c r="H12" s="43"/>
      <c r="I12" s="43"/>
      <c r="J12" s="44">
        <v>0.19930555555555554</v>
      </c>
      <c r="K12" s="45"/>
    </row>
    <row r="13" spans="1:11" ht="25" customHeight="1">
      <c r="A13" s="46">
        <v>44534</v>
      </c>
      <c r="B13" s="43">
        <v>5</v>
      </c>
      <c r="C13" s="43"/>
      <c r="D13" s="43"/>
      <c r="E13" s="43">
        <v>2.6</v>
      </c>
      <c r="F13" s="43">
        <v>4.5999999999999996</v>
      </c>
      <c r="G13" s="43">
        <v>4</v>
      </c>
      <c r="H13" s="43">
        <v>23.4</v>
      </c>
      <c r="I13" s="43">
        <v>22.4</v>
      </c>
      <c r="J13" s="44">
        <v>0.20208333333333331</v>
      </c>
      <c r="K13" s="45">
        <v>8.57</v>
      </c>
    </row>
    <row r="14" spans="1:11" ht="25" customHeight="1">
      <c r="A14" s="46">
        <v>44535</v>
      </c>
      <c r="B14" s="43"/>
      <c r="C14" s="43"/>
      <c r="D14" s="43"/>
      <c r="E14" s="43"/>
      <c r="F14" s="43"/>
      <c r="G14" s="43"/>
      <c r="H14" s="43"/>
      <c r="I14" s="43"/>
      <c r="J14" s="44">
        <v>0.20208333333333331</v>
      </c>
      <c r="K14" s="45"/>
    </row>
    <row r="15" spans="1:11" ht="25" customHeight="1">
      <c r="A15" s="23">
        <v>44541</v>
      </c>
      <c r="B15" s="15">
        <v>7</v>
      </c>
      <c r="C15" s="15"/>
      <c r="D15" s="15"/>
      <c r="E15" s="15">
        <v>2.2000000000000002</v>
      </c>
      <c r="F15" s="15"/>
      <c r="G15" s="15">
        <v>3</v>
      </c>
      <c r="H15" s="15">
        <v>24.9</v>
      </c>
      <c r="I15" s="55">
        <v>17.399999999999999</v>
      </c>
      <c r="J15" s="24">
        <v>0.19791666666666666</v>
      </c>
      <c r="K15" s="25">
        <v>8.5</v>
      </c>
    </row>
    <row r="16" spans="1:11" ht="25" customHeight="1">
      <c r="A16" s="23">
        <v>44548</v>
      </c>
      <c r="B16" s="15">
        <v>9</v>
      </c>
      <c r="C16" s="15"/>
      <c r="D16" s="15"/>
      <c r="E16" s="15">
        <v>2.5</v>
      </c>
      <c r="F16" s="55">
        <v>4.5999999999999996</v>
      </c>
      <c r="G16" s="15">
        <v>8</v>
      </c>
      <c r="H16" s="15">
        <v>22.3</v>
      </c>
      <c r="I16" s="15">
        <v>19</v>
      </c>
      <c r="J16" s="24">
        <v>0.19583333333333333</v>
      </c>
      <c r="K16" s="25">
        <v>8.75</v>
      </c>
    </row>
    <row r="17" spans="1:11" ht="25" customHeight="1">
      <c r="A17" s="23">
        <v>44555</v>
      </c>
      <c r="B17" s="15">
        <v>10</v>
      </c>
      <c r="C17" s="15"/>
      <c r="D17" s="15"/>
      <c r="E17" s="15">
        <v>1.5</v>
      </c>
      <c r="F17" s="55">
        <v>5.0999999999999996</v>
      </c>
      <c r="G17" s="15"/>
      <c r="H17" s="15">
        <v>25</v>
      </c>
      <c r="I17" s="15">
        <v>18.8</v>
      </c>
      <c r="J17" s="24">
        <v>0.20972222222222223</v>
      </c>
      <c r="K17" s="25">
        <v>8.7200000000000006</v>
      </c>
    </row>
    <row r="18" spans="1:11" ht="25" customHeight="1">
      <c r="A18" s="23">
        <v>44569</v>
      </c>
      <c r="B18" s="15"/>
      <c r="C18" s="15"/>
      <c r="D18" s="15"/>
      <c r="E18" s="15"/>
      <c r="F18" s="15"/>
      <c r="G18" s="15"/>
      <c r="H18" s="15"/>
      <c r="I18" s="15"/>
      <c r="J18" s="24">
        <v>0.19444444444444445</v>
      </c>
      <c r="K18" s="25"/>
    </row>
    <row r="19" spans="1:11" ht="25" customHeight="1">
      <c r="A19" s="23">
        <v>44576</v>
      </c>
      <c r="B19" s="15">
        <v>12</v>
      </c>
      <c r="C19" s="15"/>
      <c r="D19" s="15"/>
      <c r="E19" s="15">
        <v>2.6</v>
      </c>
      <c r="F19" s="15">
        <v>4.3</v>
      </c>
      <c r="G19" s="15">
        <v>4</v>
      </c>
      <c r="H19" s="15">
        <v>22</v>
      </c>
      <c r="I19" s="15">
        <v>19.5</v>
      </c>
      <c r="J19" s="24">
        <v>0.19027777777777777</v>
      </c>
      <c r="K19" s="25">
        <v>8.75</v>
      </c>
    </row>
    <row r="20" spans="1:11" ht="25" customHeight="1">
      <c r="A20" s="23">
        <v>44577</v>
      </c>
      <c r="B20" s="15"/>
      <c r="C20" s="15"/>
      <c r="D20" s="15"/>
      <c r="E20" s="15"/>
      <c r="F20" s="15"/>
      <c r="G20" s="15"/>
      <c r="H20" s="15"/>
      <c r="I20" s="15"/>
      <c r="J20" s="24">
        <v>0.1986111111111111</v>
      </c>
      <c r="K20" s="25"/>
    </row>
    <row r="21" spans="1:11" ht="25" customHeight="1">
      <c r="A21" s="23">
        <v>44614</v>
      </c>
      <c r="B21" s="15">
        <v>4</v>
      </c>
      <c r="C21" s="15"/>
      <c r="D21" s="15"/>
      <c r="E21" s="15">
        <v>3.3</v>
      </c>
      <c r="F21" s="15">
        <v>3.6</v>
      </c>
      <c r="G21" s="15">
        <v>2</v>
      </c>
      <c r="H21" s="15">
        <v>22.7</v>
      </c>
      <c r="I21" s="15">
        <v>19.7</v>
      </c>
      <c r="J21" s="24">
        <v>0.1875</v>
      </c>
      <c r="K21" s="25"/>
    </row>
    <row r="22" spans="1:11" ht="25" customHeight="1">
      <c r="A22" s="23">
        <v>44615</v>
      </c>
      <c r="B22" s="15"/>
      <c r="C22" s="15"/>
      <c r="D22" s="15"/>
      <c r="E22" s="15"/>
      <c r="F22" s="15"/>
      <c r="G22" s="15"/>
      <c r="H22" s="55">
        <v>21.5</v>
      </c>
      <c r="I22" s="15">
        <v>20.8</v>
      </c>
      <c r="J22" s="24"/>
      <c r="K22" s="25"/>
    </row>
    <row r="23" spans="1:11" ht="25" customHeight="1">
      <c r="A23" s="23">
        <v>44674</v>
      </c>
      <c r="B23" s="55">
        <v>41</v>
      </c>
      <c r="C23" s="15"/>
      <c r="D23" s="15"/>
      <c r="E23" s="15">
        <v>1.6</v>
      </c>
      <c r="F23" s="15">
        <v>3.4</v>
      </c>
      <c r="G23" s="15"/>
      <c r="H23" s="55">
        <v>21.3</v>
      </c>
      <c r="I23" s="15"/>
      <c r="J23" s="59">
        <v>0.18680555555555556</v>
      </c>
      <c r="K23" s="25"/>
    </row>
    <row r="24" spans="1:11" ht="25" customHeight="1">
      <c r="A24" s="23">
        <v>44681</v>
      </c>
      <c r="B24" s="15"/>
      <c r="C24" s="15"/>
      <c r="D24" s="15"/>
      <c r="E24" s="15"/>
      <c r="F24" s="15"/>
      <c r="G24" s="15"/>
      <c r="H24" s="15"/>
      <c r="I24" s="15"/>
      <c r="J24" s="24">
        <v>0.19375000000000001</v>
      </c>
      <c r="K24" s="25"/>
    </row>
    <row r="25" spans="1:11" ht="25" customHeight="1">
      <c r="A25" s="23">
        <v>44723</v>
      </c>
      <c r="B25" s="15">
        <v>30</v>
      </c>
      <c r="C25" s="15"/>
      <c r="D25" s="15"/>
      <c r="E25" s="15"/>
      <c r="F25" s="15">
        <v>4.5</v>
      </c>
      <c r="G25" s="15">
        <v>10</v>
      </c>
      <c r="H25" s="15">
        <v>20.9</v>
      </c>
      <c r="I25" s="15">
        <v>16.399999999999999</v>
      </c>
      <c r="J25" s="59">
        <v>0.18541666666666667</v>
      </c>
      <c r="K25" s="60">
        <v>8.2799999999999994</v>
      </c>
    </row>
    <row r="26" spans="1:11" ht="25" customHeight="1">
      <c r="A26" s="23">
        <v>44737</v>
      </c>
      <c r="B26" s="15"/>
      <c r="C26" s="15"/>
      <c r="D26" s="15"/>
      <c r="E26" s="15"/>
      <c r="F26" s="15"/>
      <c r="G26" s="15"/>
      <c r="H26" s="15"/>
      <c r="I26" s="15"/>
      <c r="J26" s="24">
        <v>0.19097222222222221</v>
      </c>
      <c r="K26" s="25">
        <v>8.5</v>
      </c>
    </row>
    <row r="27" spans="1:11" ht="25" customHeight="1">
      <c r="A27" s="23">
        <v>44772</v>
      </c>
      <c r="B27" s="55">
        <v>57</v>
      </c>
      <c r="C27" s="15"/>
      <c r="D27" s="15"/>
      <c r="E27" s="15">
        <v>2.8</v>
      </c>
      <c r="F27" s="15">
        <v>4.5</v>
      </c>
      <c r="G27" s="15">
        <v>3</v>
      </c>
      <c r="H27" s="55">
        <v>20.100000000000001</v>
      </c>
      <c r="I27" s="55">
        <v>16.399999999999999</v>
      </c>
      <c r="J27" s="24">
        <v>0.19166666666666665</v>
      </c>
      <c r="K27" s="25">
        <v>8.41</v>
      </c>
    </row>
    <row r="28" spans="1:11" ht="25" customHeight="1">
      <c r="A28" s="23">
        <v>44800</v>
      </c>
      <c r="B28" s="15"/>
      <c r="C28" s="15"/>
      <c r="D28" s="15"/>
      <c r="E28" s="15"/>
      <c r="F28" s="15"/>
      <c r="G28" s="15"/>
      <c r="H28" s="15"/>
      <c r="I28" s="15"/>
      <c r="J28" s="59">
        <v>0.18194444444444444</v>
      </c>
      <c r="K28" s="25"/>
    </row>
    <row r="29" spans="1:11" ht="25" customHeight="1">
      <c r="A29" s="23">
        <v>44821</v>
      </c>
      <c r="B29" s="15"/>
      <c r="C29" s="15"/>
      <c r="D29" s="15"/>
      <c r="E29" s="15"/>
      <c r="F29" s="15"/>
      <c r="G29" s="15"/>
      <c r="H29" s="15"/>
      <c r="I29" s="15"/>
      <c r="J29" s="24">
        <v>0.22569444444444445</v>
      </c>
      <c r="K29" s="25"/>
    </row>
    <row r="30" spans="1:11" ht="25" customHeight="1">
      <c r="A30" s="23">
        <v>44836</v>
      </c>
      <c r="B30" s="15"/>
      <c r="C30" s="15"/>
      <c r="D30" s="15"/>
      <c r="E30" s="15"/>
      <c r="F30" s="15"/>
      <c r="G30" s="15"/>
      <c r="H30" s="15"/>
      <c r="I30" s="15"/>
      <c r="J30" s="24">
        <v>0.22291666666666665</v>
      </c>
      <c r="K30" s="25"/>
    </row>
    <row r="31" spans="1:11" ht="25" customHeight="1">
      <c r="A31" s="23">
        <v>44842</v>
      </c>
      <c r="B31" s="15"/>
      <c r="C31" s="15"/>
      <c r="D31" s="15"/>
      <c r="E31" s="15"/>
      <c r="F31" s="15"/>
      <c r="G31" s="15"/>
      <c r="H31" s="15"/>
      <c r="I31" s="15"/>
      <c r="J31" s="24">
        <v>0.19930555555555554</v>
      </c>
      <c r="K31" s="25"/>
    </row>
    <row r="32" spans="1:11" ht="25" customHeight="1">
      <c r="A32" s="23">
        <v>44849</v>
      </c>
      <c r="B32" s="15">
        <v>9</v>
      </c>
      <c r="C32" s="15"/>
      <c r="D32" s="15"/>
      <c r="E32" s="15">
        <v>3</v>
      </c>
      <c r="F32" s="55">
        <v>5.3</v>
      </c>
      <c r="G32" s="15">
        <v>5</v>
      </c>
      <c r="H32" s="55">
        <v>19.8</v>
      </c>
      <c r="I32" s="55">
        <v>16</v>
      </c>
      <c r="J32" s="24"/>
      <c r="K32" s="25"/>
    </row>
    <row r="33" spans="1:11" ht="25" customHeight="1">
      <c r="A33" s="23">
        <v>44856</v>
      </c>
      <c r="B33" s="15"/>
      <c r="C33" s="15"/>
      <c r="D33" s="15"/>
      <c r="E33" s="15"/>
      <c r="F33" s="15"/>
      <c r="G33" s="15"/>
      <c r="H33" s="15"/>
      <c r="I33" s="15"/>
      <c r="J33" s="24">
        <v>0.19236111111111112</v>
      </c>
      <c r="K33" s="25"/>
    </row>
    <row r="34" spans="1:11" ht="25" customHeight="1">
      <c r="A34" s="23">
        <v>44863</v>
      </c>
      <c r="B34" s="15"/>
      <c r="C34" s="15"/>
      <c r="D34" s="15"/>
      <c r="E34" s="15"/>
      <c r="F34" s="15"/>
      <c r="G34" s="15"/>
      <c r="H34" s="15"/>
      <c r="I34" s="15"/>
      <c r="J34" s="24">
        <v>0.19097222222222221</v>
      </c>
      <c r="K34" s="25"/>
    </row>
    <row r="35" spans="1:11" ht="25" customHeight="1">
      <c r="A35" s="23">
        <v>44870</v>
      </c>
      <c r="B35" s="15">
        <v>18</v>
      </c>
      <c r="C35" s="15"/>
      <c r="D35" s="15"/>
      <c r="E35" s="15">
        <v>2</v>
      </c>
      <c r="F35" s="55">
        <v>6.2</v>
      </c>
      <c r="G35" s="15">
        <v>2</v>
      </c>
      <c r="H35" s="15">
        <v>20.100000000000001</v>
      </c>
      <c r="I35" s="55">
        <v>14.6</v>
      </c>
      <c r="J35" s="24">
        <v>0.19027777777777777</v>
      </c>
      <c r="K35" s="60">
        <v>7.79</v>
      </c>
    </row>
    <row r="36" spans="1:11" ht="25" customHeight="1">
      <c r="A36" s="23">
        <v>44871</v>
      </c>
      <c r="B36" s="15"/>
      <c r="C36" s="15"/>
      <c r="D36" s="15"/>
      <c r="E36" s="15"/>
      <c r="F36" s="15"/>
      <c r="G36" s="15"/>
      <c r="H36" s="15"/>
      <c r="I36" s="15"/>
      <c r="J36" s="24">
        <v>0.18819444444444444</v>
      </c>
      <c r="K36" s="25"/>
    </row>
    <row r="37" spans="1:11" ht="25" customHeight="1">
      <c r="A37" s="23">
        <v>44940</v>
      </c>
      <c r="B37" s="15">
        <v>40</v>
      </c>
      <c r="C37" s="15"/>
      <c r="D37" s="15"/>
      <c r="E37" s="55">
        <v>4.2</v>
      </c>
      <c r="F37" s="15">
        <v>5.6</v>
      </c>
      <c r="G37" s="15">
        <v>3</v>
      </c>
      <c r="H37" s="15">
        <v>20.100000000000001</v>
      </c>
      <c r="I37" s="15">
        <v>20.8</v>
      </c>
      <c r="J37" s="24">
        <v>0.18611111111111112</v>
      </c>
      <c r="K37" s="25">
        <v>8</v>
      </c>
    </row>
    <row r="38" spans="1:11" ht="25" customHeight="1">
      <c r="A38" s="23"/>
      <c r="B38" s="15"/>
      <c r="C38" s="15"/>
      <c r="D38" s="15"/>
      <c r="E38" s="15"/>
      <c r="F38" s="15"/>
      <c r="G38" s="15"/>
      <c r="H38" s="15"/>
      <c r="I38" s="15"/>
      <c r="J38" s="24"/>
      <c r="K38" s="25"/>
    </row>
    <row r="39" spans="1:11" ht="25" customHeight="1">
      <c r="A39" s="23"/>
      <c r="B39" s="15"/>
      <c r="C39" s="15"/>
      <c r="D39" s="15"/>
      <c r="E39" s="15"/>
      <c r="F39" s="15"/>
      <c r="G39" s="15"/>
      <c r="H39" s="15"/>
      <c r="I39" s="15"/>
      <c r="J39" s="24"/>
      <c r="K39" s="25"/>
    </row>
    <row r="40" spans="1:11" ht="25" customHeight="1" thickBot="1">
      <c r="A40" s="20"/>
      <c r="B40" s="16"/>
      <c r="C40" s="16"/>
      <c r="D40" s="16"/>
      <c r="E40" s="16"/>
      <c r="F40" s="16"/>
      <c r="G40" s="16"/>
      <c r="H40" s="16"/>
      <c r="I40" s="16"/>
      <c r="J40" s="17"/>
      <c r="K40" s="22"/>
    </row>
    <row r="41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K6" sqref="K6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29"/>
      <c r="B1" s="70" t="s">
        <v>41</v>
      </c>
      <c r="C1" s="71"/>
      <c r="D1" s="71"/>
      <c r="E1" s="71"/>
      <c r="F1" s="30" t="str">
        <f>チャレンジ!E1</f>
        <v>原島</v>
      </c>
      <c r="G1" s="30" t="str">
        <f>チャレンジ!F1</f>
        <v>蘭</v>
      </c>
    </row>
    <row r="2" spans="1:9" ht="20.149999999999999" customHeight="1" thickBot="1">
      <c r="A2" s="29"/>
      <c r="B2" s="63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47" t="s">
        <v>56</v>
      </c>
    </row>
    <row r="3" spans="1:9" ht="45" customHeight="1" thickBot="1">
      <c r="A3" s="29">
        <f>IF(AND(G3&gt;=5,G3&lt;50),1,IF(AND(G3&gt;=50,G3&lt;75),2,IF(AND(G3&gt;=75,G3&lt;100),3,IF(G3&gt;=100,4,0))))</f>
        <v>2</v>
      </c>
      <c r="B3" s="66"/>
      <c r="C3" s="1"/>
      <c r="D3" s="1"/>
      <c r="E3" s="1"/>
      <c r="F3" s="31"/>
      <c r="G3" s="2">
        <f>チャレンジ!B4</f>
        <v>57</v>
      </c>
      <c r="I3" s="48">
        <f>A3+A6+A9+A13+A16+A19+A23+A26+A29+A32</f>
        <v>11</v>
      </c>
    </row>
    <row r="4" spans="1:9" ht="7" customHeight="1" thickBot="1">
      <c r="A4" s="29"/>
      <c r="B4" s="3"/>
      <c r="C4" s="32"/>
      <c r="D4" s="32"/>
      <c r="E4" s="32"/>
      <c r="F4" s="32"/>
      <c r="G4" s="32"/>
    </row>
    <row r="5" spans="1:9" ht="20.149999999999999" customHeight="1" thickBot="1">
      <c r="A5" s="29"/>
      <c r="B5" s="63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47" t="s">
        <v>58</v>
      </c>
    </row>
    <row r="6" spans="1:9" ht="45" customHeight="1" thickBot="1">
      <c r="A6" s="29">
        <f>IF(AND(G6&gt;=10,G6&lt;30),1,IF(AND(G6&gt;=30,G6&lt;50),2,IF(AND(G6&gt;=50,G6&lt;100),3,IF(G6&gt;=100,4,0))))</f>
        <v>0</v>
      </c>
      <c r="B6" s="69"/>
      <c r="C6" s="1"/>
      <c r="D6" s="1"/>
      <c r="E6" s="1"/>
      <c r="F6" s="31"/>
      <c r="G6" s="2">
        <f>チャレンジ!C4</f>
        <v>0</v>
      </c>
      <c r="I6" s="48">
        <v>3</v>
      </c>
    </row>
    <row r="7" spans="1:9" ht="7" customHeight="1" thickBot="1">
      <c r="A7" s="29"/>
    </row>
    <row r="8" spans="1:9" ht="20.149999999999999" customHeight="1" thickBot="1">
      <c r="A8" s="29"/>
      <c r="B8" s="63" t="s">
        <v>44</v>
      </c>
      <c r="C8" s="1" t="s">
        <v>6</v>
      </c>
      <c r="D8" s="1" t="s">
        <v>7</v>
      </c>
      <c r="E8" s="1" t="s">
        <v>3</v>
      </c>
      <c r="F8" s="1" t="s">
        <v>55</v>
      </c>
      <c r="G8" s="1" t="s">
        <v>2</v>
      </c>
      <c r="I8" s="47" t="s">
        <v>57</v>
      </c>
    </row>
    <row r="9" spans="1:9" ht="45" customHeight="1" thickBot="1">
      <c r="A9" s="29">
        <f>IF(AND(G9&gt;=3,G9&lt;5),1,IF(AND(G9&gt;=5,G9&lt;10),2,IF(AND(G9&gt;=10,G9&lt;15),3,IF(G9&gt;=15,4,0))))</f>
        <v>0</v>
      </c>
      <c r="B9" s="66"/>
      <c r="C9" s="1"/>
      <c r="D9" s="1"/>
      <c r="E9" s="1"/>
      <c r="F9" s="31"/>
      <c r="G9" s="2">
        <f>チャレンジ!D4</f>
        <v>0</v>
      </c>
      <c r="I9" s="48">
        <f>TRUNC(I3/2)-I6</f>
        <v>2</v>
      </c>
    </row>
    <row r="10" spans="1:9" ht="16" customHeight="1">
      <c r="B10" s="35"/>
      <c r="C10" s="4"/>
      <c r="D10" s="4"/>
      <c r="E10" s="4"/>
      <c r="F10" s="35"/>
      <c r="G10" s="51"/>
      <c r="I10" s="50"/>
    </row>
    <row r="11" spans="1:9" ht="20.5" customHeight="1">
      <c r="A11" s="33"/>
      <c r="B11" s="72" t="s">
        <v>45</v>
      </c>
      <c r="C11" s="73"/>
      <c r="D11" s="73"/>
      <c r="E11" s="73"/>
      <c r="F11" s="34" t="str">
        <f>F1</f>
        <v>原島</v>
      </c>
      <c r="G11" s="34" t="str">
        <f>G1</f>
        <v>蘭</v>
      </c>
    </row>
    <row r="12" spans="1:9" ht="20" customHeight="1">
      <c r="A12" s="33"/>
      <c r="B12" s="63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49"/>
    </row>
    <row r="13" spans="1:9" ht="45" customHeight="1">
      <c r="A13" s="33">
        <f>IF(AND(G13&gt;=5,G13&lt;10),1,IF(AND(G13&gt;=10,G13&lt;15),2,IF(AND(G13&gt;=15,G13&lt;24),3,IF(G13&gt;=24,4,0))))</f>
        <v>0</v>
      </c>
      <c r="B13" s="66"/>
      <c r="C13" s="1"/>
      <c r="D13" s="1"/>
      <c r="E13" s="1"/>
      <c r="F13" s="31"/>
      <c r="G13" s="2">
        <f>チャレンジ!E4</f>
        <v>4.2</v>
      </c>
      <c r="I13" s="50"/>
    </row>
    <row r="14" spans="1:9" ht="7" customHeight="1">
      <c r="A14" s="33"/>
      <c r="B14" s="35"/>
      <c r="C14" s="35"/>
      <c r="D14" s="35"/>
      <c r="E14" s="35"/>
      <c r="F14" s="35"/>
      <c r="G14" s="35"/>
    </row>
    <row r="15" spans="1:9" ht="20" customHeight="1">
      <c r="A15" s="33"/>
      <c r="B15" s="65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3">
        <f>IF(AND(G16&gt;=5,G16&lt;7),1,IF(AND(G16&gt;=7,G16&lt;10),2,IF(AND(G16&gt;=10,G16&lt;12),3,IF(G16&gt;=12,4,0))))</f>
        <v>1</v>
      </c>
      <c r="B16" s="66"/>
      <c r="C16" s="1"/>
      <c r="D16" s="1"/>
      <c r="E16" s="1"/>
      <c r="F16" s="31"/>
      <c r="G16" s="2">
        <f>チャレンジ!F4</f>
        <v>6.2</v>
      </c>
    </row>
    <row r="17" spans="1:9" ht="7" customHeight="1">
      <c r="A17" s="33"/>
    </row>
    <row r="18" spans="1:9" ht="20" customHeight="1">
      <c r="A18" s="33"/>
      <c r="B18" s="63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3">
        <f>IF(AND(G19&gt;=5,G19&lt;10),1,IF(AND(G19&gt;=10,G19&lt;20),2,IF(AND(G19&gt;=20,G19&lt;30),3,IF(G19&gt;=30,4,0))))</f>
        <v>2</v>
      </c>
      <c r="B19" s="64"/>
      <c r="C19" s="1"/>
      <c r="D19" s="1"/>
      <c r="E19" s="1"/>
      <c r="F19" s="31"/>
      <c r="G19" s="2">
        <f>チャレンジ!G4</f>
        <v>19</v>
      </c>
    </row>
    <row r="20" spans="1:9" ht="16" customHeight="1">
      <c r="B20" s="35"/>
      <c r="C20" s="4"/>
      <c r="D20" s="4"/>
      <c r="E20" s="4"/>
      <c r="F20" s="35"/>
      <c r="G20" s="51"/>
      <c r="I20" s="50"/>
    </row>
    <row r="21" spans="1:9" ht="20.5" customHeight="1">
      <c r="A21" s="36"/>
      <c r="B21" s="67" t="s">
        <v>46</v>
      </c>
      <c r="C21" s="68"/>
      <c r="D21" s="68"/>
      <c r="E21" s="68"/>
      <c r="F21" s="37" t="str">
        <f>F11</f>
        <v>原島</v>
      </c>
      <c r="G21" s="37" t="str">
        <f>G11</f>
        <v>蘭</v>
      </c>
    </row>
    <row r="22" spans="1:9" ht="15" customHeight="1">
      <c r="A22" s="36"/>
      <c r="B22" s="63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6">
        <f>IF(AND(G23&lt;=10,G23&gt;0),4,IF(AND(G23&gt;10,G23&lt;=12),3,IF(AND(G23&gt;12,G23&lt;=15),2,IF(AND(G23&gt;15,G23&lt;=20),1,0))))</f>
        <v>2</v>
      </c>
      <c r="B23" s="66"/>
      <c r="C23" s="1"/>
      <c r="D23" s="1"/>
      <c r="E23" s="1"/>
      <c r="F23" s="31"/>
      <c r="G23" s="5">
        <f>チャレンジ!I4</f>
        <v>14.6</v>
      </c>
    </row>
    <row r="24" spans="1:9" ht="3" customHeight="1">
      <c r="A24" s="36"/>
      <c r="B24" s="3"/>
      <c r="C24" s="4"/>
      <c r="D24" s="4"/>
      <c r="E24" s="4"/>
      <c r="F24" s="4"/>
      <c r="G24" s="4"/>
    </row>
    <row r="25" spans="1:9" ht="15" customHeight="1">
      <c r="A25" s="36"/>
      <c r="B25" s="63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6">
        <f>IF(AND(G26&lt;=0.125,G26&gt;0),4,IF(AND(G26&gt;0.125,G26&lt;=0.136),3,IF(AND(G26&gt;0.136,G26&lt;=0.146),2,IF(AND(G26&gt;0.146,G26&lt;=0.167),1,0))))</f>
        <v>0</v>
      </c>
      <c r="B26" s="69"/>
      <c r="C26" s="1"/>
      <c r="D26" s="1"/>
      <c r="E26" s="1"/>
      <c r="F26" s="31"/>
      <c r="G26" s="38">
        <f>チャレンジ!J4</f>
        <v>0.18194444444444444</v>
      </c>
    </row>
    <row r="27" spans="1:9" ht="3" customHeight="1">
      <c r="A27" s="36"/>
    </row>
    <row r="28" spans="1:9" ht="15" customHeight="1">
      <c r="A28" s="36"/>
      <c r="B28" s="63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6">
        <f>IF(AND(G29&lt;=15,G29&gt;0),4,IF(AND(G29&gt;15,G29&lt;=17),3,IF(AND(G29&gt;17,G29&lt;=20),2,IF(AND(G29&gt;20,G29&lt;=25),1,0))))</f>
        <v>2</v>
      </c>
      <c r="B29" s="64"/>
      <c r="C29" s="1"/>
      <c r="D29" s="1"/>
      <c r="E29" s="1"/>
      <c r="F29" s="31"/>
      <c r="G29" s="2">
        <f>チャレンジ!H4</f>
        <v>19.8</v>
      </c>
    </row>
    <row r="30" spans="1:9" ht="3" customHeight="1">
      <c r="A30" s="36"/>
    </row>
    <row r="31" spans="1:9" ht="15" customHeight="1">
      <c r="A31" s="36"/>
      <c r="B31" s="63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6">
        <f>IF(AND(G32&lt;=6.6,G32&gt;0),4,IF(AND(G32&gt;6.6,G32&lt;=7),3,IF(AND(G32&gt;7,G32&lt;=8),2,IF(AND(G32&gt;8,G32&lt;=9),1,0))))</f>
        <v>2</v>
      </c>
      <c r="B32" s="64"/>
      <c r="C32" s="1"/>
      <c r="D32" s="1"/>
      <c r="E32" s="1"/>
      <c r="F32" s="31"/>
      <c r="G32" s="2">
        <f>チャレンジ!K4</f>
        <v>7.79</v>
      </c>
    </row>
  </sheetData>
  <mergeCells count="13">
    <mergeCell ref="B12:B13"/>
    <mergeCell ref="B1:E1"/>
    <mergeCell ref="B2:B3"/>
    <mergeCell ref="B5:B6"/>
    <mergeCell ref="B8:B9"/>
    <mergeCell ref="B11:E11"/>
    <mergeCell ref="B31:B32"/>
    <mergeCell ref="B15:B16"/>
    <mergeCell ref="B18:B19"/>
    <mergeCell ref="B21:E21"/>
    <mergeCell ref="B22:B23"/>
    <mergeCell ref="B25:B26"/>
    <mergeCell ref="B28:B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2021-12-25T13:05:33Z</cp:lastPrinted>
  <dcterms:created xsi:type="dcterms:W3CDTF">2017-05-02T23:01:02Z</dcterms:created>
  <dcterms:modified xsi:type="dcterms:W3CDTF">2023-01-22T18:48:52Z</dcterms:modified>
</cp:coreProperties>
</file>