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BEC4B2DC-4414-4232-AB12-1FC4EBB6B3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G1" i="23" l="1"/>
  <c r="G11" i="23" s="1"/>
  <c r="G21" i="23" s="1"/>
  <c r="F1" i="23"/>
  <c r="F11" i="23" s="1"/>
  <c r="F21" i="23" s="1"/>
  <c r="K4" i="22"/>
  <c r="G32" i="23" s="1"/>
  <c r="A32" i="23" s="1"/>
  <c r="J4" i="22"/>
  <c r="G26" i="23" s="1"/>
  <c r="A26" i="23" s="1"/>
  <c r="I4" i="22"/>
  <c r="G23" i="23" s="1"/>
  <c r="A23" i="23" s="1"/>
  <c r="H4" i="22"/>
  <c r="G29" i="23" s="1"/>
  <c r="A29" i="23" s="1"/>
  <c r="G4" i="22"/>
  <c r="G19" i="23" s="1"/>
  <c r="A19" i="23" s="1"/>
  <c r="F4" i="22"/>
  <c r="G16" i="23" s="1"/>
  <c r="A16" i="23" s="1"/>
  <c r="E4" i="22"/>
  <c r="G13" i="23" s="1"/>
  <c r="A13" i="23" s="1"/>
  <c r="D4" i="22"/>
  <c r="G9" i="23" s="1"/>
  <c r="A9" i="23" s="1"/>
  <c r="C4" i="22"/>
  <c r="G6" i="23" s="1"/>
  <c r="A6" i="23" s="1"/>
  <c r="B4" i="22"/>
  <c r="G3" i="23" s="1"/>
  <c r="A3" i="23" s="1"/>
  <c r="I3" i="23" l="1"/>
  <c r="I9" i="23" l="1"/>
  <c r="G1" i="22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<sst xmlns="http://schemas.openxmlformats.org/spreadsheetml/2006/main" count="94" uniqueCount="69">
  <si>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</si>
  <si>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</si>
  <si>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</si>
  <si>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</si>
  <si>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</si>
  <si>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</si>
  <si>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</si>
  <si>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</si>
  <si>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</si>
  <si>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</si>
  <si>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</si>
  <si>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</si>
  <si>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</si>
  <si>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</si>
  <si>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</si>
  <si>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</si>
  <si>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</si>
  <si>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</si>
  <si>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</si>
  <si>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</si>
  <si>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</si>
  <si>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</si>
  <si>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</si>
  <si>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</si>
  <si>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</si>
  <si>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</si>
  <si>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</si>
  <si>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</si>
  <si>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</si>
  <si>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</si>
  <si>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</si>
  <si>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</si>
  <si>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</si>
  <si>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</si>
  <si>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</si>
  <si>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</si>
  <si>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</si>
  <si>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</si>
  <si>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</si>
  <si>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</si>
  <si>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</si>
  <si>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</si>
  <si>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</si>
  <si>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</si>
  <si>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</si>
  <si>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</si>
  <si>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</si>
  <si>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</si>
  <si>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</si>
  <si>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</si>
  <si>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</si>
  <si>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</si>
  <si>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</si>
  <si>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</si>
  <si>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</si>
  <si>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酒井</t>
    <rPh sb="0" eb="2">
      <t>サカイ</t>
    </rPh>
    <phoneticPr fontId="1"/>
  </si>
  <si>
    <t>獅子</t>
    <rPh sb="0" eb="2">
      <t>シシ</t>
    </rPh>
    <phoneticPr fontId="1"/>
  </si>
  <si>
    <t>１５回</t>
    <rPh sb="2" eb="3">
      <t>カイ</t>
    </rPh>
    <phoneticPr fontId="1"/>
  </si>
  <si>
    <t>獲得ポイント</t>
  </si>
  <si>
    <t>獲得できる懸賞</t>
  </si>
  <si>
    <t>これまで獲得した懸賞</t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</si>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</sst>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2" fillId="4" borderId="14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4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4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left" vertical="center" indent="1"/>
    </xf>
    <xf numFmtId="0" fontId="9" fillId="0" borderId="17" xfId="1" applyFont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left" vertical="center" indent="1"/>
    </xf>
    <xf numFmtId="0" fontId="13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9" fillId="6" borderId="16" xfId="1" applyFont="1" applyFill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 shrinkToFit="1"/>
    </xf>
    <xf numFmtId="176" fontId="9" fillId="6" borderId="16" xfId="1" applyNumberFormat="1" applyFont="1" applyFill="1" applyBorder="1" applyAlignment="1">
      <alignment horizontal="center" vertical="center" shrinkToFit="1"/>
    </xf>
    <xf numFmtId="0" fontId="9" fillId="6" borderId="10" xfId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176" fontId="9" fillId="2" borderId="16" xfId="1" applyNumberFormat="1" applyFont="1" applyFill="1" applyBorder="1" applyAlignment="1">
      <alignment horizontal="center" vertical="center" shrinkToFit="1"/>
    </xf>
    <xf numFmtId="176" fontId="9" fillId="2" borderId="13" xfId="1" applyNumberFormat="1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4" fillId="4" borderId="14" xfId="0" applyFont="1" applyFill="1" applyBorder="1">
      <alignment vertical="center"/>
    </xf>
    <xf numFmtId="0" fontId="0" fillId="4" borderId="14" xfId="0" applyFill="1" applyBorder="1">
      <alignment vertical="center"/>
    </xf>
    <xf numFmtId="0" fontId="0" fillId="0" borderId="20" xfId="0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3F5B11C2-31C4-48E1-9AF3-FE9D186CAFC2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1289050</xdr:colOff>
      <xdr:row>37</xdr:row>
      <xdr:rowOff>6350</xdr:rowOff>
    </xdr:from>
    <xdr:to>
      <xdr:col>1</xdr:col>
      <xdr:colOff>660400</xdr:colOff>
      <xdr:row>38</xdr:row>
      <xdr:rowOff>12700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6031C92-FA89-4362-861D-48E71B808BC7}"/>
            </a:ext>
          </a:extLst>
        </xdr:cNvPr>
        <xdr:cNvSpPr/>
      </xdr:nvSpPr>
      <xdr:spPr>
        <a:xfrm>
          <a:off x="1289050" y="116903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12700</xdr:colOff>
      <xdr:row>38</xdr:row>
      <xdr:rowOff>311150</xdr:rowOff>
    </xdr:from>
    <xdr:to>
      <xdr:col>8</xdr:col>
      <xdr:colOff>12700</xdr:colOff>
      <xdr:row>40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FDD6C6A-9F23-4C6F-8C9A-8215EBBAE812}"/>
            </a:ext>
          </a:extLst>
        </xdr:cNvPr>
        <xdr:cNvSpPr/>
      </xdr:nvSpPr>
      <xdr:spPr>
        <a:xfrm>
          <a:off x="5353050" y="123126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6350</xdr:colOff>
      <xdr:row>11</xdr:row>
      <xdr:rowOff>12700</xdr:rowOff>
    </xdr:from>
    <xdr:to>
      <xdr:col>4</xdr:col>
      <xdr:colOff>6350</xdr:colOff>
      <xdr:row>12</xdr:row>
      <xdr:rowOff>19050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D3FBF7FB-0FBA-4221-9DFB-CFD70577A5C3}"/>
            </a:ext>
          </a:extLst>
        </xdr:cNvPr>
        <xdr:cNvSpPr/>
      </xdr:nvSpPr>
      <xdr:spPr>
        <a:xfrm>
          <a:off x="2654300" y="34417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0</xdr:colOff>
      <xdr:row>8</xdr:row>
      <xdr:rowOff>6350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F7BAABB-3597-4CE0-A423-677695529774}"/>
            </a:ext>
          </a:extLst>
        </xdr:cNvPr>
        <xdr:cNvSpPr/>
      </xdr:nvSpPr>
      <xdr:spPr>
        <a:xfrm>
          <a:off x="4667250" y="21590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/>
            <a:t>c</a:t>
          </a:r>
          <a:endParaRPr lang="ja-JP" altLang="en-US"/>
        </a:p>
      </xdr:txBody>
    </xdr:sp>
    <xdr:clientData/>
  </xdr:twoCellAnchor>
  <xdr:twoCellAnchor>
    <xdr:from>
      <xdr:col>5</xdr:col>
      <xdr:colOff>6350</xdr:colOff>
      <xdr:row>40</xdr:row>
      <xdr:rowOff>6350</xdr:rowOff>
    </xdr:from>
    <xdr:to>
      <xdr:col>6</xdr:col>
      <xdr:colOff>6350</xdr:colOff>
      <xdr:row>41</xdr:row>
      <xdr:rowOff>12700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34E42B2A-C2F6-4B6E-8083-31117F6B1960}"/>
            </a:ext>
          </a:extLst>
        </xdr:cNvPr>
        <xdr:cNvSpPr/>
      </xdr:nvSpPr>
      <xdr:spPr>
        <a:xfrm>
          <a:off x="4000500" y="126428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/>
            <a:t>c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0</xdr:colOff>
      <xdr:row>28</xdr:row>
      <xdr:rowOff>6350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3171329E-55E2-41EC-9735-BFC8F0FF4B22}"/>
            </a:ext>
          </a:extLst>
        </xdr:cNvPr>
        <xdr:cNvSpPr/>
      </xdr:nvSpPr>
      <xdr:spPr>
        <a:xfrm>
          <a:off x="3321050" y="85090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/>
            <a:t>c</a:t>
          </a:r>
          <a:endParaRPr lang="ja-JP" altLang="en-US"/>
        </a:p>
      </xdr:txBody>
    </xdr:sp>
    <xdr:clientData/>
  </xdr:twoCellAnchor>
  <xdr:twoCellAnchor>
    <xdr:from>
      <xdr:col>8</xdr:col>
      <xdr:colOff>0</xdr:colOff>
      <xdr:row>33</xdr:row>
      <xdr:rowOff>0</xdr:rowOff>
    </xdr:from>
    <xdr:to>
      <xdr:col>9</xdr:col>
      <xdr:colOff>0</xdr:colOff>
      <xdr:row>34</xdr:row>
      <xdr:rowOff>6350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EF06F591-4212-46A3-A662-B9AA65C1FCE8}"/>
            </a:ext>
          </a:extLst>
        </xdr:cNvPr>
        <xdr:cNvSpPr/>
      </xdr:nvSpPr>
      <xdr:spPr>
        <a:xfrm>
          <a:off x="6013450" y="104140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42</xdr:row>
      <xdr:rowOff>0</xdr:rowOff>
    </xdr:from>
    <xdr:to>
      <xdr:col>11</xdr:col>
      <xdr:colOff>0</xdr:colOff>
      <xdr:row>43</xdr:row>
      <xdr:rowOff>6350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EE31EDB-D809-4CBA-88D4-C81FAF886D26}"/>
            </a:ext>
          </a:extLst>
        </xdr:cNvPr>
        <xdr:cNvSpPr/>
      </xdr:nvSpPr>
      <xdr:spPr>
        <a:xfrm>
          <a:off x="7359650" y="13271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42</xdr:row>
      <xdr:rowOff>0</xdr:rowOff>
    </xdr:from>
    <xdr:to>
      <xdr:col>10</xdr:col>
      <xdr:colOff>0</xdr:colOff>
      <xdr:row>43</xdr:row>
      <xdr:rowOff>6350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23707D6-4DEB-4180-88C6-200D4E9158D5}"/>
            </a:ext>
          </a:extLst>
        </xdr:cNvPr>
        <xdr:cNvSpPr/>
      </xdr:nvSpPr>
      <xdr:spPr>
        <a:xfrm>
          <a:off x="6686550" y="13271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831850</xdr:colOff>
      <xdr:row>18</xdr:row>
      <xdr:rowOff>25400</xdr:rowOff>
    </xdr:from>
    <xdr:to>
      <xdr:col>2</xdr:col>
      <xdr:colOff>558800</xdr:colOff>
      <xdr:row>18</xdr:row>
      <xdr:rowOff>539750</xdr:rowOff>
    </xdr:to>
    <xdr:pic>
      <xdr:nvPicPr>
        <xdr:cNvPr id="2255" name="図 6">
          <a:extLst>
            <a:ext uri="{FF2B5EF4-FFF2-40B4-BE49-F238E27FC236}">
              <a16:creationId xmlns:a16="http://schemas.microsoft.com/office/drawing/2014/main" id="{C683AF17-98E3-4D10-8874-7D63229A4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52500" y="52832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584200</xdr:colOff>
      <xdr:row>12</xdr:row>
      <xdr:rowOff>514350</xdr:rowOff>
    </xdr:to>
    <xdr:pic>
      <xdr:nvPicPr>
        <xdr:cNvPr id="3" name="図 6">
          <a:extLst>
            <a:ext uri="{FF2B5EF4-FFF2-40B4-BE49-F238E27FC236}">
              <a16:creationId xmlns:a16="http://schemas.microsoft.com/office/drawing/2014/main" id="{2092F9C4-5A33-4485-BFAD-ABB5AAFB6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3429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4" name="図 6">
          <a:extLst>
            <a:ext uri="{FF2B5EF4-FFF2-40B4-BE49-F238E27FC236}">
              <a16:creationId xmlns:a16="http://schemas.microsoft.com/office/drawing/2014/main" id="{5D5964ED-EFCE-4FEE-87D6-D4F17456F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584200</xdr:colOff>
      <xdr:row>32</xdr:row>
      <xdr:rowOff>31750</xdr:rowOff>
    </xdr:to>
    <xdr:pic>
      <xdr:nvPicPr>
        <xdr:cNvPr id="5" name="図 6">
          <a:extLst>
            <a:ext uri="{FF2B5EF4-FFF2-40B4-BE49-F238E27FC236}">
              <a16:creationId xmlns:a16="http://schemas.microsoft.com/office/drawing/2014/main" id="{9C41C3C5-E71A-4CAC-869A-EF5C6E861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J45" sqref="J45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55</v>
      </c>
      <c r="F1" s="18" t="s">
        <v>56</v>
      </c>
      <c r="G1" s="41">
        <f>'カード '!I3</f>
        <v>5</v>
      </c>
      <c r="H1" s="39" t="s">
        <v>51</v>
      </c>
      <c r="I1" s="19" t="s">
        <v>35</v>
      </c>
      <c r="J1" s="40" t="s">
        <v>36</v>
      </c>
    </row>
    <row r="2" spans="1:11" ht="24.75" customHeight="1">
      <c r="A2" s="62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63"/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64</v>
      </c>
      <c r="G3" s="10" t="s">
        <v>65</v>
      </c>
      <c r="H3" s="10" t="s">
        <v>66</v>
      </c>
      <c r="I3" s="10" t="s">
        <v>67</v>
      </c>
      <c r="J3" s="10" t="s">
        <v>68</v>
      </c>
      <c r="K3" s="11" t="s">
        <v>67</v>
      </c>
    </row>
    <row r="4" spans="1:11" ht="25" customHeight="1" thickBot="1">
      <c r="A4" s="26" t="s">
        <v>2</v>
      </c>
      <c r="B4" s="27">
        <f t="shared" ref="B4:G4" si="0">MAX(B5:B46)</f>
        <v>7</v>
      </c>
      <c r="C4" s="27">
        <f t="shared" si="0"/>
        <v>0</v>
      </c>
      <c r="D4" s="27">
        <f t="shared" si="0"/>
        <v>2</v>
      </c>
      <c r="E4" s="27">
        <f t="shared" si="0"/>
        <v>8.5</v>
      </c>
      <c r="F4" s="27">
        <f t="shared" si="0"/>
        <v>5.6</v>
      </c>
      <c r="G4" s="27">
        <f t="shared" si="0"/>
        <v>5</v>
      </c>
      <c r="H4" s="27">
        <f>MIN(H5:H46)</f>
        <v>30.6</v>
      </c>
      <c r="I4" s="27">
        <f>MIN(I5:I46)</f>
        <v>24.5</v>
      </c>
      <c r="J4" s="28">
        <f>MIN(J5:J46)</f>
        <v>0.17847222222222223</v>
      </c>
      <c r="K4" s="27">
        <f>MIN(K5:K46)</f>
        <v>8.1300000000000008</v>
      </c>
    </row>
    <row r="5" spans="1:11" ht="25" customHeight="1">
      <c r="A5" s="42">
        <v>44065</v>
      </c>
      <c r="B5" s="50">
        <v>2</v>
      </c>
      <c r="C5" s="43"/>
      <c r="D5" s="43"/>
      <c r="E5" s="43"/>
      <c r="F5" s="43"/>
      <c r="G5" s="43"/>
      <c r="H5" s="50">
        <v>66.8</v>
      </c>
      <c r="I5" s="50">
        <v>59.8</v>
      </c>
      <c r="J5" s="44"/>
      <c r="K5" s="49">
        <v>11.5</v>
      </c>
    </row>
    <row r="6" spans="1:11" ht="25" customHeight="1">
      <c r="A6" s="46">
        <v>44072</v>
      </c>
      <c r="B6" s="15">
        <v>1</v>
      </c>
      <c r="C6" s="15"/>
      <c r="D6" s="15"/>
      <c r="E6" s="15"/>
      <c r="F6" s="15"/>
      <c r="G6" s="15"/>
      <c r="H6" s="51">
        <v>55.5</v>
      </c>
      <c r="I6" s="15"/>
      <c r="J6" s="44"/>
      <c r="K6" s="52">
        <v>11.34</v>
      </c>
    </row>
    <row r="7" spans="1:11" ht="25" customHeight="1">
      <c r="A7" s="46">
        <v>44079</v>
      </c>
      <c r="B7" s="53">
        <v>2</v>
      </c>
      <c r="C7" s="43"/>
      <c r="D7" s="50">
        <v>1</v>
      </c>
      <c r="E7" s="43"/>
      <c r="F7" s="43"/>
      <c r="G7" s="50">
        <v>2</v>
      </c>
      <c r="H7" s="43">
        <v>66</v>
      </c>
      <c r="I7" s="43"/>
      <c r="J7" s="44"/>
      <c r="K7" s="45">
        <v>17.87</v>
      </c>
    </row>
    <row r="8" spans="1:11" ht="25" customHeight="1">
      <c r="A8" s="46">
        <v>44093</v>
      </c>
      <c r="B8" s="51">
        <v>2</v>
      </c>
      <c r="C8" s="15"/>
      <c r="D8" s="15"/>
      <c r="E8" s="55">
        <v>0.9</v>
      </c>
      <c r="F8" s="55">
        <v>3.1</v>
      </c>
      <c r="G8" s="51">
        <v>5</v>
      </c>
      <c r="H8" s="15">
        <v>63</v>
      </c>
      <c r="I8" s="15">
        <v>60</v>
      </c>
      <c r="J8" s="54">
        <v>0.2298611111111111</v>
      </c>
      <c r="K8" s="52">
        <v>11.09</v>
      </c>
    </row>
    <row r="9" spans="1:11" ht="25" customHeight="1">
      <c r="A9" s="46">
        <v>44107</v>
      </c>
      <c r="B9" s="53">
        <v>3</v>
      </c>
      <c r="C9" s="43"/>
      <c r="D9" s="43"/>
      <c r="E9" s="53">
        <v>5.0999999999999996</v>
      </c>
      <c r="F9" s="53">
        <v>3.6</v>
      </c>
      <c r="G9" s="43">
        <v>3</v>
      </c>
      <c r="H9" s="43">
        <v>79</v>
      </c>
      <c r="I9" s="43">
        <v>66</v>
      </c>
      <c r="J9" s="58">
        <v>0.2298611111111111</v>
      </c>
      <c r="K9" s="45">
        <v>11.31</v>
      </c>
    </row>
    <row r="10" spans="1:11" ht="25" customHeight="1">
      <c r="A10" s="46">
        <v>44108</v>
      </c>
      <c r="B10" s="15"/>
      <c r="C10" s="15"/>
      <c r="D10" s="15"/>
      <c r="E10" s="15"/>
      <c r="F10" s="15"/>
      <c r="G10" s="15"/>
      <c r="H10" s="15"/>
      <c r="I10" s="15"/>
      <c r="J10" s="44">
        <v>0.30208333333333331</v>
      </c>
      <c r="K10" s="45"/>
    </row>
    <row r="11" spans="1:11" ht="25" customHeight="1">
      <c r="A11" s="46">
        <v>44122</v>
      </c>
      <c r="B11" s="43"/>
      <c r="C11" s="43"/>
      <c r="D11" s="43"/>
      <c r="E11" s="43"/>
      <c r="F11" s="43"/>
      <c r="G11" s="43"/>
      <c r="H11" s="43"/>
      <c r="I11" s="43"/>
      <c r="J11" s="44">
        <v>0.24166666666666667</v>
      </c>
      <c r="K11" s="45"/>
    </row>
    <row r="12" spans="1:11" ht="25" customHeight="1">
      <c r="A12" s="46">
        <v>44142</v>
      </c>
      <c r="B12" s="43">
        <v>2</v>
      </c>
      <c r="C12" s="43"/>
      <c r="D12" s="53">
        <v>2</v>
      </c>
      <c r="E12" s="43"/>
      <c r="F12" s="53">
        <v>4.5</v>
      </c>
      <c r="G12" s="43">
        <v>4</v>
      </c>
      <c r="H12" s="43">
        <v>57</v>
      </c>
      <c r="I12" s="53">
        <v>49.6</v>
      </c>
      <c r="J12" s="44">
        <v>0.26874999999999999</v>
      </c>
      <c r="K12" s="52">
        <v>9.5</v>
      </c>
    </row>
    <row r="13" spans="1:11" ht="25" customHeight="1">
      <c r="A13" s="46">
        <v>44143</v>
      </c>
      <c r="B13" s="43"/>
      <c r="C13" s="43"/>
      <c r="D13" s="43"/>
      <c r="E13" s="43"/>
      <c r="F13" s="43"/>
      <c r="G13" s="43"/>
      <c r="H13" s="43"/>
      <c r="I13" s="43"/>
      <c r="J13" s="44">
        <v>0.25625000000000003</v>
      </c>
      <c r="K13" s="45"/>
    </row>
    <row r="14" spans="1:11" ht="25" customHeight="1">
      <c r="A14" s="46">
        <v>44163</v>
      </c>
      <c r="B14" s="53">
        <v>4</v>
      </c>
      <c r="C14" s="43"/>
      <c r="D14" s="43"/>
      <c r="E14" s="43">
        <v>3.7</v>
      </c>
      <c r="F14" s="43">
        <v>4.4000000000000004</v>
      </c>
      <c r="G14" s="43">
        <v>3</v>
      </c>
      <c r="H14" s="43">
        <v>58.2</v>
      </c>
      <c r="I14" s="53">
        <v>39.6</v>
      </c>
      <c r="J14" s="44"/>
      <c r="K14" s="45">
        <v>9.81</v>
      </c>
    </row>
    <row r="15" spans="1:11" ht="25" customHeight="1">
      <c r="A15" s="23">
        <v>44164</v>
      </c>
      <c r="B15" s="15"/>
      <c r="C15" s="15"/>
      <c r="D15" s="15"/>
      <c r="E15" s="15"/>
      <c r="F15" s="15"/>
      <c r="G15" s="15"/>
      <c r="H15" s="15"/>
      <c r="I15" s="15"/>
      <c r="J15" s="59">
        <v>0.21666666666666667</v>
      </c>
      <c r="K15" s="25"/>
    </row>
    <row r="16" spans="1:11" ht="25" customHeight="1">
      <c r="A16" s="23">
        <v>44171</v>
      </c>
      <c r="B16" s="15"/>
      <c r="C16" s="15"/>
      <c r="D16" s="15"/>
      <c r="E16" s="15"/>
      <c r="F16" s="15"/>
      <c r="G16" s="15"/>
      <c r="H16" s="15"/>
      <c r="I16" s="15"/>
      <c r="J16" s="24">
        <v>0.25138888888888888</v>
      </c>
      <c r="K16" s="25"/>
    </row>
    <row r="17" spans="1:11" ht="25" customHeight="1">
      <c r="A17" s="23">
        <v>44185</v>
      </c>
      <c r="B17" s="15"/>
      <c r="C17" s="15"/>
      <c r="D17" s="15"/>
      <c r="E17" s="15"/>
      <c r="F17" s="15"/>
      <c r="G17" s="15"/>
      <c r="H17" s="15"/>
      <c r="I17" s="15"/>
      <c r="J17" s="24">
        <v>0.22638888888888889</v>
      </c>
      <c r="K17" s="25"/>
    </row>
    <row r="18" spans="1:11" ht="25" customHeight="1">
      <c r="A18" s="23">
        <v>44310</v>
      </c>
      <c r="B18" s="15">
        <v>2</v>
      </c>
      <c r="C18" s="15"/>
      <c r="D18" s="15"/>
      <c r="E18" s="15">
        <v>2</v>
      </c>
      <c r="F18" s="51">
        <v>4.5</v>
      </c>
      <c r="G18" s="15">
        <v>2</v>
      </c>
      <c r="H18" s="15">
        <v>62</v>
      </c>
      <c r="I18" s="15">
        <v>53.9</v>
      </c>
      <c r="J18" s="59">
        <v>0.20069444444444443</v>
      </c>
      <c r="K18" s="25">
        <v>9.81</v>
      </c>
    </row>
    <row r="19" spans="1:11" ht="25" customHeight="1">
      <c r="A19" s="23">
        <v>44317</v>
      </c>
      <c r="B19" s="15">
        <v>2</v>
      </c>
      <c r="C19" s="15"/>
      <c r="D19" s="15"/>
      <c r="E19" s="15"/>
      <c r="F19" s="15"/>
      <c r="G19" s="15">
        <v>2</v>
      </c>
      <c r="H19" s="51">
        <v>54.6</v>
      </c>
      <c r="I19" s="15">
        <v>58</v>
      </c>
      <c r="J19" s="24">
        <v>0.20972222222222223</v>
      </c>
      <c r="K19" s="25">
        <v>9.89</v>
      </c>
    </row>
    <row r="20" spans="1:11" ht="25" customHeight="1">
      <c r="A20" s="23">
        <v>44318</v>
      </c>
      <c r="B20" s="15"/>
      <c r="C20" s="15"/>
      <c r="D20" s="15"/>
      <c r="E20" s="15"/>
      <c r="F20" s="15"/>
      <c r="G20" s="15"/>
      <c r="H20" s="15"/>
      <c r="I20" s="15"/>
      <c r="J20" s="59">
        <v>0.18611111111111112</v>
      </c>
      <c r="K20" s="25"/>
    </row>
    <row r="21" spans="1:11" ht="25" customHeight="1">
      <c r="A21" s="23">
        <v>44321</v>
      </c>
      <c r="B21" s="15"/>
      <c r="C21" s="15"/>
      <c r="D21" s="15"/>
      <c r="E21" s="15"/>
      <c r="F21" s="15"/>
      <c r="G21" s="15"/>
      <c r="H21" s="15"/>
      <c r="I21" s="15"/>
      <c r="J21" s="59">
        <v>0.18055555555555555</v>
      </c>
      <c r="K21" s="25"/>
    </row>
    <row r="22" spans="1:11" ht="25" customHeight="1">
      <c r="A22" s="23">
        <v>44324</v>
      </c>
      <c r="B22" s="15">
        <v>2</v>
      </c>
      <c r="C22" s="15"/>
      <c r="D22" s="15"/>
      <c r="E22" s="15">
        <v>1.3</v>
      </c>
      <c r="F22" s="15">
        <v>3.4</v>
      </c>
      <c r="G22" s="15">
        <v>2</v>
      </c>
      <c r="H22" s="15">
        <v>55</v>
      </c>
      <c r="I22" s="51">
        <v>39.299999999999997</v>
      </c>
      <c r="J22" s="24">
        <v>0.21319444444444444</v>
      </c>
      <c r="K22" s="25">
        <v>11.06</v>
      </c>
    </row>
    <row r="23" spans="1:11" ht="25" customHeight="1">
      <c r="A23" s="23">
        <v>44331</v>
      </c>
      <c r="B23" s="15">
        <v>2</v>
      </c>
      <c r="C23" s="15"/>
      <c r="D23" s="15"/>
      <c r="E23" s="15">
        <v>1</v>
      </c>
      <c r="F23" s="15">
        <v>2.6</v>
      </c>
      <c r="G23" s="15">
        <v>2</v>
      </c>
      <c r="H23" s="15">
        <v>58.2</v>
      </c>
      <c r="I23" s="15">
        <v>82.8</v>
      </c>
      <c r="J23" s="24">
        <v>0.23402777777777781</v>
      </c>
      <c r="K23" s="25">
        <v>13.2</v>
      </c>
    </row>
    <row r="24" spans="1:11" ht="25" customHeight="1">
      <c r="A24" s="23">
        <v>44332</v>
      </c>
      <c r="B24" s="15"/>
      <c r="C24" s="15"/>
      <c r="D24" s="15"/>
      <c r="E24" s="15"/>
      <c r="F24" s="15"/>
      <c r="G24" s="15"/>
      <c r="H24" s="15"/>
      <c r="I24" s="15"/>
      <c r="J24" s="24">
        <v>0.22569444444444445</v>
      </c>
      <c r="K24" s="25"/>
    </row>
    <row r="25" spans="1:11" ht="25" customHeight="1">
      <c r="A25" s="23">
        <v>44338</v>
      </c>
      <c r="B25" s="15"/>
      <c r="C25" s="15"/>
      <c r="D25" s="15"/>
      <c r="E25" s="15"/>
      <c r="F25" s="15"/>
      <c r="G25" s="15"/>
      <c r="H25" s="15">
        <v>57.7</v>
      </c>
      <c r="I25" s="15"/>
      <c r="J25" s="24">
        <v>0.27013888888888887</v>
      </c>
      <c r="K25" s="25"/>
    </row>
    <row r="26" spans="1:11" ht="25" customHeight="1">
      <c r="A26" s="23">
        <v>44352</v>
      </c>
      <c r="B26" s="51">
        <v>5</v>
      </c>
      <c r="C26" s="15"/>
      <c r="D26" s="15"/>
      <c r="E26" s="51">
        <v>5.6</v>
      </c>
      <c r="F26" s="15">
        <v>3.8</v>
      </c>
      <c r="G26" s="15">
        <v>3</v>
      </c>
      <c r="H26" s="15">
        <v>64.599999999999994</v>
      </c>
      <c r="I26" s="15">
        <v>70</v>
      </c>
      <c r="J26" s="24">
        <v>0.23333333333333331</v>
      </c>
      <c r="K26" s="25">
        <v>10.35</v>
      </c>
    </row>
    <row r="27" spans="1:11" ht="25" customHeight="1">
      <c r="A27" s="23">
        <v>44394</v>
      </c>
      <c r="B27" s="15">
        <v>3</v>
      </c>
      <c r="C27" s="15"/>
      <c r="D27" s="15"/>
      <c r="E27" s="15">
        <v>2.4</v>
      </c>
      <c r="F27" s="15">
        <v>4</v>
      </c>
      <c r="G27" s="15">
        <v>2</v>
      </c>
      <c r="H27" s="51">
        <v>53.4</v>
      </c>
      <c r="I27" s="15"/>
      <c r="J27" s="24">
        <v>0.21249999999999999</v>
      </c>
      <c r="K27" s="25"/>
    </row>
    <row r="28" spans="1:11" ht="25" customHeight="1">
      <c r="A28" s="23">
        <v>44401</v>
      </c>
      <c r="B28" s="15"/>
      <c r="C28" s="15"/>
      <c r="D28" s="15"/>
      <c r="E28" s="51">
        <v>8.5</v>
      </c>
      <c r="F28" s="15">
        <v>4.2</v>
      </c>
      <c r="G28" s="15">
        <v>2</v>
      </c>
      <c r="H28" s="15">
        <v>54.6</v>
      </c>
      <c r="I28" s="15"/>
      <c r="J28" s="24">
        <v>0.23541666666666669</v>
      </c>
      <c r="K28" s="25"/>
    </row>
    <row r="29" spans="1:11" ht="25" customHeight="1">
      <c r="A29" s="23">
        <v>44408</v>
      </c>
      <c r="B29" s="15">
        <v>2</v>
      </c>
      <c r="C29" s="15"/>
      <c r="D29" s="15"/>
      <c r="E29" s="15">
        <v>6.8</v>
      </c>
      <c r="F29" s="15">
        <v>1</v>
      </c>
      <c r="G29" s="15">
        <v>2</v>
      </c>
      <c r="H29" s="15">
        <v>60.3</v>
      </c>
      <c r="I29" s="15"/>
      <c r="J29" s="24">
        <v>0.21875</v>
      </c>
      <c r="K29" s="25"/>
    </row>
    <row r="30" spans="1:11" ht="25" customHeight="1">
      <c r="A30" s="23">
        <v>44492</v>
      </c>
      <c r="B30" s="15">
        <v>2</v>
      </c>
      <c r="C30" s="15"/>
      <c r="D30" s="15"/>
      <c r="E30" s="15">
        <v>6.7</v>
      </c>
      <c r="F30" s="15">
        <v>4.8</v>
      </c>
      <c r="G30" s="15">
        <v>2</v>
      </c>
      <c r="H30" s="51">
        <v>38.6</v>
      </c>
      <c r="I30" s="15"/>
      <c r="J30" s="24">
        <v>0.26805555555555555</v>
      </c>
      <c r="K30" s="61">
        <v>9.44</v>
      </c>
    </row>
    <row r="31" spans="1:11" ht="25" customHeight="1">
      <c r="A31" s="23">
        <v>44499</v>
      </c>
      <c r="B31" s="15">
        <v>2</v>
      </c>
      <c r="C31" s="15"/>
      <c r="D31" s="15"/>
      <c r="E31" s="15">
        <v>6</v>
      </c>
      <c r="F31" s="15">
        <v>1.9</v>
      </c>
      <c r="G31" s="15">
        <v>1</v>
      </c>
      <c r="H31" s="51">
        <v>35.6</v>
      </c>
      <c r="I31" s="15">
        <v>42.2</v>
      </c>
      <c r="J31" s="24">
        <v>0.22638888888888889</v>
      </c>
      <c r="K31" s="61">
        <v>8.9700000000000006</v>
      </c>
    </row>
    <row r="32" spans="1:11" ht="25" customHeight="1">
      <c r="A32" s="23">
        <v>44506</v>
      </c>
      <c r="B32" s="15">
        <v>3</v>
      </c>
      <c r="C32" s="15"/>
      <c r="D32" s="15"/>
      <c r="E32" s="15">
        <v>5.9</v>
      </c>
      <c r="F32" s="51">
        <v>4.9000000000000004</v>
      </c>
      <c r="G32" s="15">
        <v>1</v>
      </c>
      <c r="H32" s="51">
        <v>34.9</v>
      </c>
      <c r="I32" s="51">
        <v>31.7</v>
      </c>
      <c r="J32" s="24">
        <v>0.18263888888888891</v>
      </c>
      <c r="K32" s="61">
        <v>8.3699999999999992</v>
      </c>
    </row>
    <row r="33" spans="1:11" ht="25" customHeight="1">
      <c r="A33" s="23">
        <v>44507</v>
      </c>
      <c r="B33" s="15"/>
      <c r="C33" s="15"/>
      <c r="D33" s="15"/>
      <c r="E33" s="15"/>
      <c r="F33" s="15"/>
      <c r="G33" s="15"/>
      <c r="H33" s="15"/>
      <c r="I33" s="15"/>
      <c r="J33" s="24">
        <v>0.21597222222222223</v>
      </c>
      <c r="K33" s="25"/>
    </row>
    <row r="34" spans="1:11" ht="25" customHeight="1">
      <c r="A34" s="23">
        <v>44520</v>
      </c>
      <c r="B34" s="15">
        <v>2</v>
      </c>
      <c r="C34" s="15"/>
      <c r="D34" s="15"/>
      <c r="E34" s="15">
        <v>4.5</v>
      </c>
      <c r="F34" s="15">
        <v>4.5</v>
      </c>
      <c r="G34" s="15">
        <v>1</v>
      </c>
      <c r="H34" s="15">
        <v>36.299999999999997</v>
      </c>
      <c r="I34" s="51">
        <v>27.4</v>
      </c>
      <c r="J34" s="24">
        <v>0.18680555555555556</v>
      </c>
      <c r="K34" s="25">
        <v>10.029999999999999</v>
      </c>
    </row>
    <row r="35" spans="1:11" ht="25" customHeight="1">
      <c r="A35" s="23">
        <v>44541</v>
      </c>
      <c r="B35" s="15">
        <v>2</v>
      </c>
      <c r="C35" s="15"/>
      <c r="D35" s="15"/>
      <c r="E35" s="15">
        <v>7.8</v>
      </c>
      <c r="F35" s="15"/>
      <c r="G35" s="15">
        <v>3</v>
      </c>
      <c r="H35" s="51">
        <v>34.9</v>
      </c>
      <c r="I35" s="15">
        <v>34.799999999999997</v>
      </c>
      <c r="J35" s="24">
        <v>0.19166666666666665</v>
      </c>
      <c r="K35" s="25">
        <v>9.8800000000000008</v>
      </c>
    </row>
    <row r="36" spans="1:11" ht="25" customHeight="1">
      <c r="A36" s="23">
        <v>44569</v>
      </c>
      <c r="B36" s="15"/>
      <c r="C36" s="15"/>
      <c r="D36" s="15"/>
      <c r="E36" s="15"/>
      <c r="F36" s="15"/>
      <c r="G36" s="15"/>
      <c r="H36" s="15"/>
      <c r="I36" s="15"/>
      <c r="J36" s="24">
        <v>0.20833333333333334</v>
      </c>
      <c r="K36" s="25"/>
    </row>
    <row r="37" spans="1:11" ht="25" customHeight="1">
      <c r="A37" s="23">
        <v>44576</v>
      </c>
      <c r="B37" s="15"/>
      <c r="C37" s="15"/>
      <c r="D37" s="15"/>
      <c r="E37" s="15"/>
      <c r="F37" s="15"/>
      <c r="G37" s="15"/>
      <c r="H37" s="15"/>
      <c r="I37" s="15"/>
      <c r="J37" s="24">
        <v>0.26597222222222222</v>
      </c>
      <c r="K37" s="25"/>
    </row>
    <row r="38" spans="1:11" ht="25" customHeight="1">
      <c r="A38" s="23">
        <v>44583</v>
      </c>
      <c r="B38" s="51">
        <v>7</v>
      </c>
      <c r="C38" s="15"/>
      <c r="D38" s="15"/>
      <c r="E38" s="15">
        <v>6.7</v>
      </c>
      <c r="F38" s="15">
        <v>4.0999999999999996</v>
      </c>
      <c r="G38" s="15">
        <v>2</v>
      </c>
      <c r="H38" s="15">
        <v>38.799999999999997</v>
      </c>
      <c r="I38" s="15">
        <v>29.2</v>
      </c>
      <c r="J38" s="24"/>
      <c r="K38" s="25"/>
    </row>
    <row r="39" spans="1:11" ht="25" customHeight="1">
      <c r="A39" s="23">
        <v>44584</v>
      </c>
      <c r="B39" s="15"/>
      <c r="C39" s="15"/>
      <c r="D39" s="15"/>
      <c r="E39" s="15"/>
      <c r="F39" s="15"/>
      <c r="G39" s="15"/>
      <c r="H39" s="15"/>
      <c r="I39" s="15"/>
      <c r="J39" s="24">
        <v>0.19930555555555554</v>
      </c>
      <c r="K39" s="25"/>
    </row>
    <row r="40" spans="1:11" ht="25" customHeight="1">
      <c r="A40" s="23">
        <v>44660</v>
      </c>
      <c r="B40" s="15"/>
      <c r="C40" s="15"/>
      <c r="D40" s="15"/>
      <c r="E40" s="15"/>
      <c r="F40" s="15"/>
      <c r="G40" s="15"/>
      <c r="H40" s="51">
        <v>30.6</v>
      </c>
      <c r="I40" s="15">
        <v>32</v>
      </c>
      <c r="J40" s="24">
        <v>0.19652777777777777</v>
      </c>
      <c r="K40" s="25">
        <v>9.6999999999999993</v>
      </c>
    </row>
    <row r="41" spans="1:11" ht="25" customHeight="1">
      <c r="A41" s="23">
        <v>44674</v>
      </c>
      <c r="B41" s="15"/>
      <c r="C41" s="15"/>
      <c r="D41" s="15"/>
      <c r="E41" s="15">
        <v>1</v>
      </c>
      <c r="F41" s="51">
        <v>4.9000000000000004</v>
      </c>
      <c r="G41" s="15"/>
      <c r="H41" s="15">
        <v>45</v>
      </c>
      <c r="I41" s="15"/>
      <c r="J41" s="24">
        <v>0.23402777777777781</v>
      </c>
      <c r="K41" s="25"/>
    </row>
    <row r="42" spans="1:11" ht="25" customHeight="1">
      <c r="A42" s="23">
        <v>44864</v>
      </c>
      <c r="B42" s="15"/>
      <c r="C42" s="15"/>
      <c r="D42" s="15"/>
      <c r="E42" s="15"/>
      <c r="F42" s="15"/>
      <c r="G42" s="15"/>
      <c r="H42" s="15"/>
      <c r="I42" s="15"/>
      <c r="J42" s="24">
        <v>0.19513888888888889</v>
      </c>
      <c r="K42" s="25"/>
    </row>
    <row r="43" spans="1:11" ht="25" customHeight="1">
      <c r="A43" s="23">
        <v>45024</v>
      </c>
      <c r="B43" s="15">
        <v>1</v>
      </c>
      <c r="C43" s="15"/>
      <c r="D43" s="15"/>
      <c r="E43" s="15">
        <v>6.7</v>
      </c>
      <c r="F43" s="15">
        <v>5.6</v>
      </c>
      <c r="G43" s="15">
        <v>1</v>
      </c>
      <c r="H43" s="15">
        <v>34.799999999999997</v>
      </c>
      <c r="I43" s="15">
        <v>24.5</v>
      </c>
      <c r="J43" s="59">
        <v>0.17847222222222223</v>
      </c>
      <c r="K43" s="61">
        <v>8.1300000000000008</v>
      </c>
    </row>
    <row r="44" spans="1:11" ht="25" customHeight="1">
      <c r="A44" s="23">
        <v>45052</v>
      </c>
      <c r="B44" s="15">
        <v>2</v>
      </c>
      <c r="C44" s="15"/>
      <c r="D44" s="15"/>
      <c r="E44" s="15">
        <v>8.4</v>
      </c>
      <c r="F44" s="15">
        <v>5.0999999999999996</v>
      </c>
      <c r="G44" s="15">
        <v>4</v>
      </c>
      <c r="H44" s="15">
        <v>39.700000000000003</v>
      </c>
      <c r="I44" s="15">
        <v>25.9</v>
      </c>
      <c r="J44" s="24">
        <v>0.23819444444444446</v>
      </c>
      <c r="K44" s="25">
        <v>8.2799999999999994</v>
      </c>
    </row>
    <row r="45" spans="1:11" ht="25" customHeight="1">
      <c r="A45" s="23"/>
      <c r="B45" s="15"/>
      <c r="C45" s="15"/>
      <c r="D45" s="15"/>
      <c r="E45" s="15"/>
      <c r="F45" s="15"/>
      <c r="G45" s="15"/>
      <c r="H45" s="15"/>
      <c r="I45" s="15"/>
      <c r="J45" s="24"/>
      <c r="K45" s="25"/>
    </row>
    <row r="46" spans="1:11" ht="25" customHeight="1" thickBot="1">
      <c r="A46" s="20"/>
      <c r="B46" s="16"/>
      <c r="C46" s="16"/>
      <c r="D46" s="16"/>
      <c r="E46" s="16"/>
      <c r="F46" s="16"/>
      <c r="G46" s="16"/>
      <c r="H46" s="16"/>
      <c r="I46" s="16"/>
      <c r="J46" s="17"/>
      <c r="K46" s="22"/>
    </row>
    <row r="47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I7" sqref="I7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29"/>
      <c r="B1" s="66" t="s">
        <v>41</v>
      </c>
      <c r="C1" s="67"/>
      <c r="D1" s="67"/>
      <c r="E1" s="67"/>
      <c r="F1" s="30" t="str">
        <f>チャレンジ!E1</f>
        <v>酒井</v>
      </c>
      <c r="G1" s="30" t="str">
        <f>チャレンジ!F1</f>
        <v>獅子</v>
      </c>
    </row>
    <row r="2" spans="1:9" ht="20.149999999999999" customHeight="1" thickBot="1">
      <c r="A2" s="29"/>
      <c r="B2" s="64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47" t="s">
        <v>58</v>
      </c>
    </row>
    <row r="3" spans="1:9" ht="45" customHeight="1" thickBot="1">
      <c r="A3" s="29">
        <f>IF(AND(G3&gt;=5,G3&lt;50),1,IF(AND(G3&gt;=50,G3&lt;75),2,IF(AND(G3&gt;=75,G3&lt;100),3,IF(G3&gt;=100,4,0))))</f>
        <v>1</v>
      </c>
      <c r="B3" s="65"/>
      <c r="C3" s="1"/>
      <c r="D3" s="1"/>
      <c r="E3" s="1"/>
      <c r="F3" s="31"/>
      <c r="G3" s="2">
        <f>チャレンジ!B4</f>
        <v>7</v>
      </c>
      <c r="I3" s="48">
        <f>A3+A6+A9+A13+A16+A19+A23+A26+A29+A32</f>
        <v>5</v>
      </c>
    </row>
    <row r="4" spans="1:9" ht="7" customHeight="1" thickBot="1">
      <c r="A4" s="29"/>
      <c r="B4" s="3"/>
      <c r="C4" s="32"/>
      <c r="D4" s="32"/>
      <c r="E4" s="32"/>
      <c r="F4" s="32"/>
      <c r="G4" s="32"/>
    </row>
    <row r="5" spans="1:9" ht="20.149999999999999" customHeight="1" thickBot="1">
      <c r="A5" s="29"/>
      <c r="B5" s="64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47" t="s">
        <v>60</v>
      </c>
    </row>
    <row r="6" spans="1:9" ht="45" customHeight="1" thickBot="1">
      <c r="A6" s="29">
        <f>IF(AND(G6&gt;=10,G6&lt;30),1,IF(AND(G6&gt;=30,G6&lt;50),2,IF(AND(G6&gt;=50,G6&lt;100),3,IF(G6&gt;=100,4,0))))</f>
        <v>0</v>
      </c>
      <c r="B6" s="68"/>
      <c r="C6" s="1"/>
      <c r="D6" s="1"/>
      <c r="E6" s="1"/>
      <c r="F6" s="31"/>
      <c r="G6" s="2">
        <f>チャレンジ!C4</f>
        <v>0</v>
      </c>
      <c r="I6" s="48">
        <v>2</v>
      </c>
    </row>
    <row r="7" spans="1:9" ht="7" customHeight="1" thickBot="1">
      <c r="A7" s="29"/>
    </row>
    <row r="8" spans="1:9" ht="20.149999999999999" customHeight="1" thickBot="1">
      <c r="A8" s="29"/>
      <c r="B8" s="64" t="s">
        <v>44</v>
      </c>
      <c r="C8" s="1" t="s">
        <v>6</v>
      </c>
      <c r="D8" s="1" t="s">
        <v>7</v>
      </c>
      <c r="E8" s="1" t="s">
        <v>3</v>
      </c>
      <c r="F8" s="1" t="s">
        <v>57</v>
      </c>
      <c r="G8" s="1" t="s">
        <v>2</v>
      </c>
      <c r="I8" s="47" t="s">
        <v>59</v>
      </c>
    </row>
    <row r="9" spans="1:9" ht="45" customHeight="1" thickBot="1">
      <c r="A9" s="29">
        <f>IF(AND(G9&gt;=3,G9&lt;5),1,IF(AND(G9&gt;=5,G9&lt;10),2,IF(AND(G9&gt;=10,G9&lt;15),3,IF(G9&gt;=15,4,0))))</f>
        <v>0</v>
      </c>
      <c r="B9" s="65"/>
      <c r="C9" s="1"/>
      <c r="D9" s="1"/>
      <c r="E9" s="1"/>
      <c r="F9" s="31"/>
      <c r="G9" s="2">
        <f>チャレンジ!D4</f>
        <v>2</v>
      </c>
      <c r="I9" s="48">
        <f>TRUNC(I3/2)-I6</f>
        <v>0</v>
      </c>
    </row>
    <row r="10" spans="1:9" ht="16" customHeight="1">
      <c r="B10" s="35"/>
      <c r="C10" s="4"/>
      <c r="D10" s="4"/>
      <c r="E10" s="4"/>
      <c r="F10" s="35"/>
      <c r="G10" s="60"/>
      <c r="I10" s="57"/>
    </row>
    <row r="11" spans="1:9" ht="20.5" customHeight="1">
      <c r="A11" s="33"/>
      <c r="B11" s="69" t="s">
        <v>45</v>
      </c>
      <c r="C11" s="70"/>
      <c r="D11" s="70"/>
      <c r="E11" s="70"/>
      <c r="F11" s="34" t="str">
        <f>F1</f>
        <v>酒井</v>
      </c>
      <c r="G11" s="34" t="str">
        <f>G1</f>
        <v>獅子</v>
      </c>
    </row>
    <row r="12" spans="1:9" ht="20" customHeight="1">
      <c r="A12" s="33"/>
      <c r="B12" s="64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56"/>
    </row>
    <row r="13" spans="1:9" ht="45" customHeight="1">
      <c r="A13" s="33">
        <f>IF(AND(G13&gt;=5,G13&lt;10),1,IF(AND(G13&gt;=10,G13&lt;15),2,IF(AND(G13&gt;=15,G13&lt;24),3,IF(G13&gt;=24,4,0))))</f>
        <v>1</v>
      </c>
      <c r="B13" s="65"/>
      <c r="C13" s="1"/>
      <c r="D13" s="1"/>
      <c r="E13" s="1"/>
      <c r="F13" s="31"/>
      <c r="G13" s="2">
        <f>チャレンジ!E4</f>
        <v>8.5</v>
      </c>
      <c r="I13" s="57"/>
    </row>
    <row r="14" spans="1:9" ht="7" customHeight="1">
      <c r="A14" s="33"/>
      <c r="B14" s="35"/>
      <c r="C14" s="35"/>
      <c r="D14" s="35"/>
      <c r="E14" s="35"/>
      <c r="F14" s="35"/>
      <c r="G14" s="35"/>
    </row>
    <row r="15" spans="1:9" ht="20" customHeight="1">
      <c r="A15" s="33"/>
      <c r="B15" s="72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3">
        <f>IF(AND(G16&gt;=5,G16&lt;7),1,IF(AND(G16&gt;=7,G16&lt;10),2,IF(AND(G16&gt;=10,G16&lt;12),3,IF(G16&gt;=12,4,0))))</f>
        <v>1</v>
      </c>
      <c r="B16" s="65"/>
      <c r="C16" s="1"/>
      <c r="D16" s="1"/>
      <c r="E16" s="1"/>
      <c r="F16" s="31"/>
      <c r="G16" s="2">
        <f>チャレンジ!F4</f>
        <v>5.6</v>
      </c>
    </row>
    <row r="17" spans="1:9" ht="7" customHeight="1">
      <c r="A17" s="33"/>
    </row>
    <row r="18" spans="1:9" ht="20" customHeight="1">
      <c r="A18" s="33"/>
      <c r="B18" s="64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3">
        <f>IF(AND(G19&gt;=5,G19&lt;10),1,IF(AND(G19&gt;=10,G19&lt;20),2,IF(AND(G19&gt;=20,G19&lt;30),3,IF(G19&gt;=30,4,0))))</f>
        <v>1</v>
      </c>
      <c r="B19" s="71"/>
      <c r="C19" s="1"/>
      <c r="D19" s="1"/>
      <c r="E19" s="1"/>
      <c r="F19" s="31"/>
      <c r="G19" s="2">
        <f>チャレンジ!G4</f>
        <v>5</v>
      </c>
    </row>
    <row r="20" spans="1:9" ht="16" customHeight="1">
      <c r="B20" s="35"/>
      <c r="C20" s="4"/>
      <c r="D20" s="4"/>
      <c r="E20" s="4"/>
      <c r="F20" s="35"/>
      <c r="G20" s="60"/>
      <c r="I20" s="57"/>
    </row>
    <row r="21" spans="1:9" ht="20.5" customHeight="1">
      <c r="A21" s="36"/>
      <c r="B21" s="73" t="s">
        <v>46</v>
      </c>
      <c r="C21" s="74"/>
      <c r="D21" s="74"/>
      <c r="E21" s="74"/>
      <c r="F21" s="37" t="str">
        <f>F11</f>
        <v>酒井</v>
      </c>
      <c r="G21" s="37" t="str">
        <f>G11</f>
        <v>獅子</v>
      </c>
    </row>
    <row r="22" spans="1:9" ht="15" customHeight="1">
      <c r="A22" s="36"/>
      <c r="B22" s="64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6">
        <f>IF(AND(G23&lt;=10,G23&gt;0),4,IF(AND(G23&gt;10,G23&lt;=12),3,IF(AND(G23&gt;12,G23&lt;=15),2,IF(AND(G23&gt;15,G23&lt;=20),1,0))))</f>
        <v>0</v>
      </c>
      <c r="B23" s="65"/>
      <c r="C23" s="1"/>
      <c r="D23" s="1"/>
      <c r="E23" s="1"/>
      <c r="F23" s="31"/>
      <c r="G23" s="5">
        <f>チャレンジ!I4</f>
        <v>24.5</v>
      </c>
    </row>
    <row r="24" spans="1:9" ht="3" customHeight="1">
      <c r="A24" s="36"/>
      <c r="B24" s="3"/>
      <c r="C24" s="4"/>
      <c r="D24" s="4"/>
      <c r="E24" s="4"/>
      <c r="F24" s="4"/>
      <c r="G24" s="4"/>
    </row>
    <row r="25" spans="1:9" ht="15" customHeight="1">
      <c r="A25" s="36"/>
      <c r="B25" s="64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6">
        <f>IF(AND(G26&lt;=0.125,G26&gt;0),4,IF(AND(G26&gt;0.125,G26&lt;=0.136),3,IF(AND(G26&gt;0.136,G26&lt;=0.146),2,IF(AND(G26&gt;0.146,G26&lt;=0.167),1,0))))</f>
        <v>0</v>
      </c>
      <c r="B26" s="68"/>
      <c r="C26" s="1"/>
      <c r="D26" s="1"/>
      <c r="E26" s="1"/>
      <c r="F26" s="31"/>
      <c r="G26" s="38">
        <f>チャレンジ!J4</f>
        <v>0.17847222222222223</v>
      </c>
    </row>
    <row r="27" spans="1:9" ht="3" customHeight="1">
      <c r="A27" s="36"/>
    </row>
    <row r="28" spans="1:9" ht="15" customHeight="1">
      <c r="A28" s="36"/>
      <c r="B28" s="64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6">
        <f>IF(AND(G29&lt;=15,G29&gt;0),4,IF(AND(G29&gt;15,G29&lt;=17),3,IF(AND(G29&gt;17,G29&lt;=20),2,IF(AND(G29&gt;20,G29&lt;=25),1,0))))</f>
        <v>0</v>
      </c>
      <c r="B29" s="71"/>
      <c r="C29" s="1"/>
      <c r="D29" s="1"/>
      <c r="E29" s="1"/>
      <c r="F29" s="31"/>
      <c r="G29" s="2">
        <f>チャレンジ!H4</f>
        <v>30.6</v>
      </c>
    </row>
    <row r="30" spans="1:9" ht="3" customHeight="1">
      <c r="A30" s="36"/>
    </row>
    <row r="31" spans="1:9" ht="15" customHeight="1">
      <c r="A31" s="36"/>
      <c r="B31" s="64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6">
        <f>IF(AND(G32&lt;=6.6,G32&gt;0),4,IF(AND(G32&gt;6.6,G32&lt;=7),3,IF(AND(G32&gt;7,G32&lt;=8),2,IF(AND(G32&gt;8,G32&lt;=9),1,0))))</f>
        <v>1</v>
      </c>
      <c r="B32" s="71"/>
      <c r="C32" s="1"/>
      <c r="D32" s="1"/>
      <c r="E32" s="1"/>
      <c r="F32" s="31"/>
      <c r="G32" s="2">
        <f>チャレンジ!K4</f>
        <v>8.1300000000000008</v>
      </c>
    </row>
  </sheetData>
  <mergeCells count="13">
    <mergeCell ref="B31:B32"/>
    <mergeCell ref="B15:B16"/>
    <mergeCell ref="B18:B19"/>
    <mergeCell ref="B21:E21"/>
    <mergeCell ref="B22:B23"/>
    <mergeCell ref="B25:B26"/>
    <mergeCell ref="B28:B29"/>
    <mergeCell ref="B12:B13"/>
    <mergeCell ref="B1:E1"/>
    <mergeCell ref="B2:B3"/>
    <mergeCell ref="B5:B6"/>
    <mergeCell ref="B8:B9"/>
    <mergeCell ref="B11:E1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2021-04-18T16:59:44Z</cp:lastPrinted>
  <dcterms:created xsi:type="dcterms:W3CDTF">2017-05-02T23:01:02Z</dcterms:created>
  <dcterms:modified xsi:type="dcterms:W3CDTF">2023-05-14T08:33:28Z</dcterms:modified>
</cp:coreProperties>
</file>