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6y-\Desktop\katayanagi\challenge\DATA\"/>
    </mc:Choice>
  </mc:AlternateContent>
  <xr:revisionPtr revIDLastSave="0" documentId="13_ncr:1_{1801F3F7-BD69-4352-9E49-58AF40D247DB}" xr6:coauthVersionLast="47" xr6:coauthVersionMax="47" xr10:uidLastSave="{00000000-0000-0000-0000-000000000000}"/>
  <bookViews>
    <workbookView minimized="1" xWindow="4850" yWindow="2090" windowWidth="14440" windowHeight="7300" xr2:uid="{00000000-000D-0000-FFFF-FFFF00000000}"/>
  </bookViews>
  <sheets>
    <sheet name="チャレンジ" sheetId="22" r:id="rId1"/>
    <sheet name="カード " sheetId="23" r:id="rId2"/>
  </sheets>
  <calcPr calcId="181029"/>
</workbook>
</file>

<file path=xl/calcChain.xml><?xml version="1.0" encoding="utf-8"?>
<calcChain xmlns="http://schemas.openxmlformats.org/spreadsheetml/2006/main">
  <c r="G1" i="23" l="1"/>
  <c r="G11" i="23" s="1"/>
  <c r="G21" i="23" s="1"/>
  <c r="F1" i="23"/>
  <c r="F11" i="23"/>
  <c r="F21" i="23" s="1"/>
  <c r="F4" i="22"/>
  <c r="G16" i="23" s="1"/>
  <c r="A16" i="23" s="1"/>
  <c r="D4" i="22"/>
  <c r="G9" i="23" s="1"/>
  <c r="A9" i="23" s="1"/>
  <c r="K4" i="22"/>
  <c r="G32" i="23" s="1"/>
  <c r="A32" i="23" s="1"/>
  <c r="J4" i="22"/>
  <c r="G26" i="23" s="1"/>
  <c r="A26" i="23" s="1"/>
  <c r="I4" i="22"/>
  <c r="G23" i="23" s="1"/>
  <c r="A23" i="23" s="1"/>
  <c r="H4" i="22"/>
  <c r="G29" i="23" s="1"/>
  <c r="A29" i="23" s="1"/>
  <c r="G4" i="22"/>
  <c r="G19" i="23" s="1"/>
  <c r="A19" i="23" s="1"/>
  <c r="E4" i="22"/>
  <c r="G13" i="23" s="1"/>
  <c r="A13" i="23" s="1"/>
  <c r="C4" i="22"/>
  <c r="G6" i="23" s="1"/>
  <c r="A6" i="23" s="1"/>
  <c r="B4" i="22"/>
  <c r="G3" i="23"/>
  <c r="A3" i="23" s="1"/>
  <c r="I3" i="23" l="1"/>
  <c r="G1" i="22" s="1"/>
  <c r="I9" i="23" l="1"/>
</calcChain>
</file>

<file path=xl/sharedStrings.xml><?xml version="1.0" encoding="utf-8"?>
<sst xmlns="http://schemas.openxmlformats.org/spreadsheetml/2006/main" count="98" uniqueCount="72">
  <si>
    <t>３０回</t>
    <rPh sb="2" eb="3">
      <t>カイ</t>
    </rPh>
    <phoneticPr fontId="1"/>
  </si>
  <si>
    <t>１００回</t>
    <rPh sb="3" eb="4">
      <t>カイ</t>
    </rPh>
    <phoneticPr fontId="1"/>
  </si>
  <si>
    <t>最高記録</t>
    <rPh sb="0" eb="2">
      <t>サイコウ</t>
    </rPh>
    <rPh sb="2" eb="4">
      <t>キロク</t>
    </rPh>
    <phoneticPr fontId="1"/>
  </si>
  <si>
    <t>１０回</t>
    <rPh sb="2" eb="3">
      <t>カイ</t>
    </rPh>
    <phoneticPr fontId="1"/>
  </si>
  <si>
    <t>キック距離</t>
    <rPh sb="3" eb="5">
      <t>キョリ</t>
    </rPh>
    <phoneticPr fontId="1"/>
  </si>
  <si>
    <t>１５ｍ</t>
    <phoneticPr fontId="1"/>
  </si>
  <si>
    <t>３回</t>
    <rPh sb="1" eb="2">
      <t>カイ</t>
    </rPh>
    <phoneticPr fontId="1"/>
  </si>
  <si>
    <t>５回</t>
    <rPh sb="1" eb="2">
      <t>カイ</t>
    </rPh>
    <phoneticPr fontId="1"/>
  </si>
  <si>
    <t>５０回</t>
    <rPh sb="2" eb="3">
      <t>カイ</t>
    </rPh>
    <phoneticPr fontId="1"/>
  </si>
  <si>
    <t>２０回</t>
    <rPh sb="2" eb="3">
      <t>カイ</t>
    </rPh>
    <phoneticPr fontId="1"/>
  </si>
  <si>
    <t>７５回</t>
    <rPh sb="2" eb="3">
      <t>カイ</t>
    </rPh>
    <phoneticPr fontId="1"/>
  </si>
  <si>
    <t>５ｍ</t>
    <phoneticPr fontId="1"/>
  </si>
  <si>
    <t>１０ｍ</t>
    <phoneticPr fontId="1"/>
  </si>
  <si>
    <t>７ｍ</t>
    <phoneticPr fontId="1"/>
  </si>
  <si>
    <t>１２ｍ</t>
    <phoneticPr fontId="1"/>
  </si>
  <si>
    <t>かべあて</t>
    <phoneticPr fontId="1"/>
  </si>
  <si>
    <t>リフティング</t>
    <phoneticPr fontId="2"/>
  </si>
  <si>
    <t>ロングキック</t>
    <phoneticPr fontId="2"/>
  </si>
  <si>
    <t>かべあて</t>
    <phoneticPr fontId="2"/>
  </si>
  <si>
    <t>ボールタッチ</t>
    <phoneticPr fontId="2"/>
  </si>
  <si>
    <t>ドリブル</t>
    <phoneticPr fontId="2"/>
  </si>
  <si>
    <t>ドリブル　　　　スピード　　　　　　</t>
    <phoneticPr fontId="1"/>
  </si>
  <si>
    <t>ボールタッチ　３０回</t>
    <rPh sb="9" eb="10">
      <t>カイ</t>
    </rPh>
    <phoneticPr fontId="1"/>
  </si>
  <si>
    <t>１５秒</t>
    <rPh sb="2" eb="3">
      <t>ビョウ</t>
    </rPh>
    <phoneticPr fontId="1"/>
  </si>
  <si>
    <t>１７秒</t>
    <rPh sb="2" eb="3">
      <t>ビョウ</t>
    </rPh>
    <phoneticPr fontId="1"/>
  </si>
  <si>
    <t>２０秒</t>
    <rPh sb="2" eb="3">
      <t>ビョウ</t>
    </rPh>
    <phoneticPr fontId="1"/>
  </si>
  <si>
    <t>２５秒</t>
    <rPh sb="2" eb="3">
      <t>ビョウ</t>
    </rPh>
    <phoneticPr fontId="1"/>
  </si>
  <si>
    <t>１２秒</t>
    <rPh sb="2" eb="3">
      <t>ビョウ</t>
    </rPh>
    <phoneticPr fontId="1"/>
  </si>
  <si>
    <t>ロード</t>
    <phoneticPr fontId="2"/>
  </si>
  <si>
    <t>４分</t>
    <rPh sb="1" eb="2">
      <t>フン</t>
    </rPh>
    <phoneticPr fontId="1"/>
  </si>
  <si>
    <t>３分３０秒</t>
    <rPh sb="1" eb="2">
      <t>フン</t>
    </rPh>
    <rPh sb="4" eb="5">
      <t>ビョウ</t>
    </rPh>
    <phoneticPr fontId="1"/>
  </si>
  <si>
    <t>ロードワーク（片柳小一周）</t>
    <rPh sb="7" eb="9">
      <t>カタヤナギ</t>
    </rPh>
    <rPh sb="9" eb="10">
      <t>ショウ</t>
    </rPh>
    <rPh sb="10" eb="12">
      <t>イッシュウ</t>
    </rPh>
    <phoneticPr fontId="1"/>
  </si>
  <si>
    <t>３分</t>
    <rPh sb="1" eb="2">
      <t>フン</t>
    </rPh>
    <phoneticPr fontId="1"/>
  </si>
  <si>
    <t>３分１５秒</t>
    <rPh sb="1" eb="2">
      <t>フン</t>
    </rPh>
    <rPh sb="4" eb="5">
      <t>ビョウ</t>
    </rPh>
    <phoneticPr fontId="1"/>
  </si>
  <si>
    <t>計測日</t>
    <rPh sb="0" eb="2">
      <t>ケイソク</t>
    </rPh>
    <rPh sb="2" eb="3">
      <t>ビ</t>
    </rPh>
    <phoneticPr fontId="2"/>
  </si>
  <si>
    <t>スタート</t>
    <phoneticPr fontId="1"/>
  </si>
  <si>
    <t>更新</t>
    <rPh sb="0" eb="2">
      <t>コウシン</t>
    </rPh>
    <phoneticPr fontId="1"/>
  </si>
  <si>
    <t>最高</t>
    <rPh sb="0" eb="2">
      <t>サイコウ</t>
    </rPh>
    <phoneticPr fontId="1"/>
  </si>
  <si>
    <t>短距離ターン</t>
    <rPh sb="0" eb="3">
      <t>タンキョリ</t>
    </rPh>
    <phoneticPr fontId="2"/>
  </si>
  <si>
    <t>スローイン</t>
    <phoneticPr fontId="2"/>
  </si>
  <si>
    <t>リフティング チャレンジ</t>
    <phoneticPr fontId="1"/>
  </si>
  <si>
    <t>ワンバウンドリフティング</t>
    <phoneticPr fontId="1"/>
  </si>
  <si>
    <t>ノーバウンドリフティング</t>
    <phoneticPr fontId="1"/>
  </si>
  <si>
    <t>ヘッド　　　　　リフティング</t>
    <phoneticPr fontId="1"/>
  </si>
  <si>
    <t>キック・スローイン チャレンジ</t>
    <phoneticPr fontId="1"/>
  </si>
  <si>
    <t>スローイン</t>
    <phoneticPr fontId="1"/>
  </si>
  <si>
    <t>スピード チャレンジ</t>
    <phoneticPr fontId="1"/>
  </si>
  <si>
    <t>短距離ターン</t>
    <rPh sb="0" eb="3">
      <t>タンキョリ</t>
    </rPh>
    <phoneticPr fontId="1"/>
  </si>
  <si>
    <t>９秒</t>
    <rPh sb="1" eb="2">
      <t>ビョウ</t>
    </rPh>
    <phoneticPr fontId="1"/>
  </si>
  <si>
    <t>８秒</t>
    <rPh sb="1" eb="2">
      <t>ビョウ</t>
    </rPh>
    <phoneticPr fontId="1"/>
  </si>
  <si>
    <t>７秒</t>
    <rPh sb="1" eb="2">
      <t>ビョウ</t>
    </rPh>
    <phoneticPr fontId="1"/>
  </si>
  <si>
    <t>ＦＣ片柳　チャレンジ検定記録</t>
  </si>
  <si>
    <t>木下</t>
    <rPh sb="0" eb="2">
      <t>キノシタ</t>
    </rPh>
    <phoneticPr fontId="1"/>
  </si>
  <si>
    <t>瑞基</t>
    <phoneticPr fontId="1"/>
  </si>
  <si>
    <t>１５回</t>
    <rPh sb="2" eb="3">
      <t>カイ</t>
    </rPh>
    <phoneticPr fontId="1"/>
  </si>
  <si>
    <t>２４ｍ</t>
    <phoneticPr fontId="1"/>
  </si>
  <si>
    <t>６．６秒</t>
    <rPh sb="3" eb="4">
      <t>ビョウ</t>
    </rPh>
    <phoneticPr fontId="1"/>
  </si>
  <si>
    <t>１０秒</t>
    <rPh sb="2" eb="3">
      <t>ビョウ</t>
    </rPh>
    <phoneticPr fontId="1"/>
  </si>
  <si>
    <t>獲得ポイント</t>
    <rPh sb="0" eb="2">
      <t>カクトク</t>
    </rPh>
    <phoneticPr fontId="1"/>
  </si>
  <si>
    <t>獲得できる懸賞</t>
    <rPh sb="0" eb="2">
      <t>カクトク</t>
    </rPh>
    <rPh sb="5" eb="7">
      <t>ケンショウ</t>
    </rPh>
    <phoneticPr fontId="1"/>
  </si>
  <si>
    <t>ﾜﾝﾊﾞﾝ回数</t>
    <rPh sb="5" eb="7">
      <t>カイスウ</t>
    </rPh>
    <phoneticPr fontId="1"/>
  </si>
  <si>
    <t>ﾉｰﾊﾞﾝ回数</t>
    <rPh sb="5" eb="7">
      <t>カイスウ</t>
    </rPh>
    <phoneticPr fontId="1"/>
  </si>
  <si>
    <t>ﾍｯﾄﾞ回数</t>
    <rPh sb="4" eb="6">
      <t>カイスウ</t>
    </rPh>
    <phoneticPr fontId="1"/>
  </si>
  <si>
    <t>距離ｍ</t>
    <rPh sb="0" eb="2">
      <t>キョリ</t>
    </rPh>
    <phoneticPr fontId="1"/>
  </si>
  <si>
    <t>連続回数</t>
    <rPh sb="0" eb="2">
      <t>レンゾク</t>
    </rPh>
    <rPh sb="2" eb="3">
      <t>カイ</t>
    </rPh>
    <rPh sb="3" eb="4">
      <t>スウ</t>
    </rPh>
    <phoneticPr fontId="1"/>
  </si>
  <si>
    <t>秒/30回</t>
  </si>
  <si>
    <t>秒/ｺｰｽ</t>
    <rPh sb="0" eb="1">
      <t>ビョウ</t>
    </rPh>
    <phoneticPr fontId="1"/>
  </si>
  <si>
    <t>分：秒</t>
    <rPh sb="0" eb="1">
      <t>フン</t>
    </rPh>
    <rPh sb="2" eb="3">
      <t>ビョウ</t>
    </rPh>
    <phoneticPr fontId="1"/>
  </si>
  <si>
    <t>これまで獲得した懸賞</t>
    <rPh sb="4" eb="6">
      <t>カクトク</t>
    </rPh>
    <rPh sb="8" eb="10">
      <t>ケンショウ</t>
    </rPh>
    <phoneticPr fontId="1"/>
  </si>
  <si>
    <t>L4</t>
    <phoneticPr fontId="1"/>
  </si>
  <si>
    <t>L6</t>
    <phoneticPr fontId="1"/>
  </si>
  <si>
    <t>L2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</si>
</sst>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&quot;年&quot;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rgb="FFCC0000"/>
      <name val="HGP創英角ﾎﾟｯﾌﾟ体"/>
      <family val="3"/>
      <charset val="128"/>
    </font>
    <font>
      <sz val="16"/>
      <color rgb="FF0000FF"/>
      <name val="HGP創英角ﾎﾟｯﾌﾟ体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3" xfId="1" applyFont="1" applyBorder="1">
      <alignment vertical="center"/>
    </xf>
    <xf numFmtId="0" fontId="6" fillId="0" borderId="3" xfId="1" applyFont="1" applyBorder="1">
      <alignment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176" fontId="9" fillId="0" borderId="11" xfId="1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77" fontId="10" fillId="0" borderId="12" xfId="1" applyNumberFormat="1" applyFont="1" applyBorder="1" applyAlignment="1">
      <alignment horizontal="left" vertical="center" indent="1"/>
    </xf>
    <xf numFmtId="177" fontId="10" fillId="0" borderId="11" xfId="1" applyNumberFormat="1" applyFont="1" applyBorder="1" applyAlignment="1">
      <alignment horizontal="left" vertical="center" indent="1"/>
    </xf>
    <xf numFmtId="177" fontId="10" fillId="0" borderId="13" xfId="1" applyNumberFormat="1" applyFont="1" applyBorder="1" applyAlignment="1">
      <alignment horizontal="left" vertical="center" indent="1"/>
    </xf>
    <xf numFmtId="176" fontId="9" fillId="0" borderId="13" xfId="1" applyNumberFormat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11" fillId="3" borderId="14" xfId="0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shrinkToFit="1"/>
    </xf>
    <xf numFmtId="0" fontId="9" fillId="3" borderId="16" xfId="1" applyFont="1" applyFill="1" applyBorder="1" applyAlignment="1">
      <alignment horizontal="center" vertical="center" shrinkToFit="1"/>
    </xf>
    <xf numFmtId="0" fontId="9" fillId="4" borderId="0" xfId="1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2" fillId="5" borderId="17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0" xfId="0" applyFill="1">
      <alignment vertical="center"/>
    </xf>
    <xf numFmtId="0" fontId="12" fillId="6" borderId="17" xfId="0" applyFon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2" borderId="0" xfId="0" applyFill="1">
      <alignment vertical="center"/>
    </xf>
    <xf numFmtId="0" fontId="12" fillId="2" borderId="17" xfId="0" applyFont="1" applyFill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9" fillId="3" borderId="15" xfId="1" applyNumberFormat="1" applyFont="1" applyFill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9" fillId="4" borderId="12" xfId="1" applyFont="1" applyFill="1" applyBorder="1" applyAlignment="1">
      <alignment horizontal="center" vertical="center"/>
    </xf>
    <xf numFmtId="176" fontId="9" fillId="2" borderId="13" xfId="1" applyNumberFormat="1" applyFont="1" applyFill="1" applyBorder="1" applyAlignment="1">
      <alignment horizontal="center" vertical="center" shrinkToFit="1"/>
    </xf>
    <xf numFmtId="176" fontId="9" fillId="4" borderId="13" xfId="1" applyNumberFormat="1" applyFont="1" applyFill="1" applyBorder="1" applyAlignment="1">
      <alignment horizontal="center" vertical="center" shrinkToFit="1"/>
    </xf>
    <xf numFmtId="0" fontId="9" fillId="4" borderId="9" xfId="1" applyFont="1" applyFill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6" fillId="0" borderId="13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9" fillId="4" borderId="1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13" fillId="5" borderId="17" xfId="0" applyFont="1" applyFill="1" applyBorder="1">
      <alignment vertical="center"/>
    </xf>
    <xf numFmtId="0" fontId="0" fillId="5" borderId="17" xfId="0" applyFill="1" applyBorder="1">
      <alignment vertical="center"/>
    </xf>
    <xf numFmtId="0" fontId="13" fillId="6" borderId="2" xfId="0" applyFont="1" applyFill="1" applyBorder="1" applyAlignment="1">
      <alignment vertical="center" shrinkToFit="1"/>
    </xf>
    <xf numFmtId="0" fontId="0" fillId="6" borderId="2" xfId="0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311150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CFF0A92-5C39-4C15-A8F3-0B5334ADBB12}"/>
            </a:ext>
          </a:extLst>
        </xdr:cNvPr>
        <xdr:cNvSpPr/>
      </xdr:nvSpPr>
      <xdr:spPr>
        <a:xfrm>
          <a:off x="7359650" y="12065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666750</xdr:colOff>
      <xdr:row>57</xdr:row>
      <xdr:rowOff>12700</xdr:rowOff>
    </xdr:from>
    <xdr:to>
      <xdr:col>9</xdr:col>
      <xdr:colOff>666750</xdr:colOff>
      <xdr:row>58</xdr:row>
      <xdr:rowOff>6350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A46451A-1FAE-4329-B0A8-5C86C612EFAD}"/>
            </a:ext>
          </a:extLst>
        </xdr:cNvPr>
        <xdr:cNvSpPr/>
      </xdr:nvSpPr>
      <xdr:spPr>
        <a:xfrm>
          <a:off x="6680200" y="180467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6350</xdr:colOff>
      <xdr:row>22</xdr:row>
      <xdr:rowOff>6350</xdr:rowOff>
    </xdr:from>
    <xdr:to>
      <xdr:col>8</xdr:col>
      <xdr:colOff>6350</xdr:colOff>
      <xdr:row>23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4F2CEB5-C4FF-4107-8B0D-CB0147FC05E9}"/>
            </a:ext>
          </a:extLst>
        </xdr:cNvPr>
        <xdr:cNvSpPr/>
      </xdr:nvSpPr>
      <xdr:spPr>
        <a:xfrm>
          <a:off x="5346700" y="69278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9</xdr:col>
      <xdr:colOff>0</xdr:colOff>
      <xdr:row>14</xdr:row>
      <xdr:rowOff>311150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49B9817-6183-42C6-BCE3-EF0AC156CA5A}"/>
            </a:ext>
          </a:extLst>
        </xdr:cNvPr>
        <xdr:cNvSpPr/>
      </xdr:nvSpPr>
      <xdr:spPr>
        <a:xfrm>
          <a:off x="6013450" y="43815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0</xdr:colOff>
      <xdr:row>0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4B58328-DA11-48D9-857B-5D98A8447009}"/>
            </a:ext>
          </a:extLst>
        </xdr:cNvPr>
        <xdr:cNvSpPr/>
      </xdr:nvSpPr>
      <xdr:spPr>
        <a:xfrm>
          <a:off x="6686550" y="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22</xdr:row>
      <xdr:rowOff>311150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2A7BC124-9B9A-4AFC-8CD8-DF9684884395}"/>
            </a:ext>
          </a:extLst>
        </xdr:cNvPr>
        <xdr:cNvSpPr/>
      </xdr:nvSpPr>
      <xdr:spPr>
        <a:xfrm>
          <a:off x="1301750" y="69215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660400</xdr:colOff>
      <xdr:row>46</xdr:row>
      <xdr:rowOff>19050</xdr:rowOff>
    </xdr:from>
    <xdr:to>
      <xdr:col>8</xdr:col>
      <xdr:colOff>660400</xdr:colOff>
      <xdr:row>47</xdr:row>
      <xdr:rowOff>12700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5B7B8F4-BF7D-48C6-A453-579CEC90352E}"/>
            </a:ext>
          </a:extLst>
        </xdr:cNvPr>
        <xdr:cNvSpPr/>
      </xdr:nvSpPr>
      <xdr:spPr>
        <a:xfrm>
          <a:off x="6000750" y="145605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6350</xdr:colOff>
      <xdr:row>39</xdr:row>
      <xdr:rowOff>6350</xdr:rowOff>
    </xdr:from>
    <xdr:to>
      <xdr:col>11</xdr:col>
      <xdr:colOff>6350</xdr:colOff>
      <xdr:row>40</xdr:row>
      <xdr:rowOff>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2290B7CA-8CD5-44EE-9300-5D3632624814}"/>
            </a:ext>
          </a:extLst>
        </xdr:cNvPr>
        <xdr:cNvSpPr/>
      </xdr:nvSpPr>
      <xdr:spPr>
        <a:xfrm>
          <a:off x="7366000" y="123253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12700</xdr:colOff>
      <xdr:row>55</xdr:row>
      <xdr:rowOff>19050</xdr:rowOff>
    </xdr:from>
    <xdr:to>
      <xdr:col>6</xdr:col>
      <xdr:colOff>12700</xdr:colOff>
      <xdr:row>56</xdr:row>
      <xdr:rowOff>12700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83BCA59-CFC9-41BA-A646-DD1E48168F5D}"/>
            </a:ext>
          </a:extLst>
        </xdr:cNvPr>
        <xdr:cNvSpPr/>
      </xdr:nvSpPr>
      <xdr:spPr>
        <a:xfrm>
          <a:off x="4006850" y="174180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660400</xdr:colOff>
      <xdr:row>57</xdr:row>
      <xdr:rowOff>19050</xdr:rowOff>
    </xdr:from>
    <xdr:to>
      <xdr:col>4</xdr:col>
      <xdr:colOff>660400</xdr:colOff>
      <xdr:row>58</xdr:row>
      <xdr:rowOff>12700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65896B4-E256-4B86-8BE7-5E93009AFC3D}"/>
            </a:ext>
          </a:extLst>
        </xdr:cNvPr>
        <xdr:cNvSpPr/>
      </xdr:nvSpPr>
      <xdr:spPr>
        <a:xfrm>
          <a:off x="3308350" y="180530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1289050</xdr:colOff>
      <xdr:row>39</xdr:row>
      <xdr:rowOff>311150</xdr:rowOff>
    </xdr:from>
    <xdr:to>
      <xdr:col>1</xdr:col>
      <xdr:colOff>660400</xdr:colOff>
      <xdr:row>40</xdr:row>
      <xdr:rowOff>304800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B3C94A0A-89A8-41C4-AFB5-2B4854DE922F}"/>
            </a:ext>
          </a:extLst>
        </xdr:cNvPr>
        <xdr:cNvSpPr/>
      </xdr:nvSpPr>
      <xdr:spPr>
        <a:xfrm>
          <a:off x="1289050" y="126301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40</xdr:row>
      <xdr:rowOff>6350</xdr:rowOff>
    </xdr:from>
    <xdr:to>
      <xdr:col>7</xdr:col>
      <xdr:colOff>0</xdr:colOff>
      <xdr:row>41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6E8F420-1A1A-4AED-BD6A-FEEFC9117ADB}"/>
            </a:ext>
          </a:extLst>
        </xdr:cNvPr>
        <xdr:cNvSpPr/>
      </xdr:nvSpPr>
      <xdr:spPr>
        <a:xfrm>
          <a:off x="4667250" y="1264285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666750</xdr:colOff>
      <xdr:row>57</xdr:row>
      <xdr:rowOff>12700</xdr:rowOff>
    </xdr:from>
    <xdr:to>
      <xdr:col>2</xdr:col>
      <xdr:colOff>666750</xdr:colOff>
      <xdr:row>58</xdr:row>
      <xdr:rowOff>6350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7DEA5BC-0921-42EC-94FF-64E42F22E534}"/>
            </a:ext>
          </a:extLst>
        </xdr:cNvPr>
        <xdr:cNvSpPr/>
      </xdr:nvSpPr>
      <xdr:spPr>
        <a:xfrm>
          <a:off x="1968500" y="180467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57</xdr:row>
      <xdr:rowOff>0</xdr:rowOff>
    </xdr:from>
    <xdr:to>
      <xdr:col>8</xdr:col>
      <xdr:colOff>0</xdr:colOff>
      <xdr:row>57</xdr:row>
      <xdr:rowOff>311150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C45B2A80-9035-497E-87E6-BD30D1EE20C8}"/>
            </a:ext>
          </a:extLst>
        </xdr:cNvPr>
        <xdr:cNvSpPr/>
      </xdr:nvSpPr>
      <xdr:spPr>
        <a:xfrm>
          <a:off x="5340350" y="18034000"/>
          <a:ext cx="673100" cy="311150"/>
        </a:xfrm>
        <a:prstGeom prst="roundRect">
          <a:avLst>
            <a:gd name="adj" fmla="val 3444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0</xdr:rowOff>
    </xdr:from>
    <xdr:to>
      <xdr:col>2</xdr:col>
      <xdr:colOff>584200</xdr:colOff>
      <xdr:row>23</xdr:row>
      <xdr:rowOff>31750</xdr:rowOff>
    </xdr:to>
    <xdr:pic>
      <xdr:nvPicPr>
        <xdr:cNvPr id="2049" name="図 23">
          <a:extLst>
            <a:ext uri="{FF2B5EF4-FFF2-40B4-BE49-F238E27FC236}">
              <a16:creationId xmlns:a16="http://schemas.microsoft.com/office/drawing/2014/main" id="{6FC2F645-90AF-43A3-832B-FC21B623F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2801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584200</xdr:colOff>
      <xdr:row>26</xdr:row>
      <xdr:rowOff>31750</xdr:rowOff>
    </xdr:to>
    <xdr:pic>
      <xdr:nvPicPr>
        <xdr:cNvPr id="3" name="図 6">
          <a:extLst>
            <a:ext uri="{FF2B5EF4-FFF2-40B4-BE49-F238E27FC236}">
              <a16:creationId xmlns:a16="http://schemas.microsoft.com/office/drawing/2014/main" id="{0B4734E2-F6BA-404F-8FC2-C2D6B5DE1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6991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584200</xdr:colOff>
      <xdr:row>2</xdr:row>
      <xdr:rowOff>514350</xdr:rowOff>
    </xdr:to>
    <xdr:pic>
      <xdr:nvPicPr>
        <xdr:cNvPr id="4" name="図 23">
          <a:extLst>
            <a:ext uri="{FF2B5EF4-FFF2-40B4-BE49-F238E27FC236}">
              <a16:creationId xmlns:a16="http://schemas.microsoft.com/office/drawing/2014/main" id="{23627026-DE21-44A2-B5DC-077C7665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584200</xdr:colOff>
      <xdr:row>26</xdr:row>
      <xdr:rowOff>31750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7FD75AC-C740-4118-B397-A895179C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7397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584200</xdr:colOff>
      <xdr:row>12</xdr:row>
      <xdr:rowOff>514350</xdr:rowOff>
    </xdr:to>
    <xdr:pic>
      <xdr:nvPicPr>
        <xdr:cNvPr id="6" name="図 23">
          <a:extLst>
            <a:ext uri="{FF2B5EF4-FFF2-40B4-BE49-F238E27FC236}">
              <a16:creationId xmlns:a16="http://schemas.microsoft.com/office/drawing/2014/main" id="{9ADD102D-E0F1-4FB6-8441-0A51B843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584200</xdr:colOff>
      <xdr:row>12</xdr:row>
      <xdr:rowOff>514350</xdr:rowOff>
    </xdr:to>
    <xdr:pic>
      <xdr:nvPicPr>
        <xdr:cNvPr id="8" name="図 23">
          <a:extLst>
            <a:ext uri="{FF2B5EF4-FFF2-40B4-BE49-F238E27FC236}">
              <a16:creationId xmlns:a16="http://schemas.microsoft.com/office/drawing/2014/main" id="{D51D4C46-1887-4AE7-B488-AB1319684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584200</xdr:colOff>
      <xdr:row>12</xdr:row>
      <xdr:rowOff>514350</xdr:rowOff>
    </xdr:to>
    <xdr:pic>
      <xdr:nvPicPr>
        <xdr:cNvPr id="9" name="図 23">
          <a:extLst>
            <a:ext uri="{FF2B5EF4-FFF2-40B4-BE49-F238E27FC236}">
              <a16:creationId xmlns:a16="http://schemas.microsoft.com/office/drawing/2014/main" id="{ADB34009-10D2-4CA1-91CE-ED162C11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36322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584200</xdr:colOff>
      <xdr:row>15</xdr:row>
      <xdr:rowOff>514350</xdr:rowOff>
    </xdr:to>
    <xdr:pic>
      <xdr:nvPicPr>
        <xdr:cNvPr id="10" name="図 23">
          <a:extLst>
            <a:ext uri="{FF2B5EF4-FFF2-40B4-BE49-F238E27FC236}">
              <a16:creationId xmlns:a16="http://schemas.microsoft.com/office/drawing/2014/main" id="{3FDCC3B7-AC68-4F9C-83BA-F6E9F90D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45466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584200</xdr:colOff>
      <xdr:row>18</xdr:row>
      <xdr:rowOff>514350</xdr:rowOff>
    </xdr:to>
    <xdr:pic>
      <xdr:nvPicPr>
        <xdr:cNvPr id="11" name="図 23">
          <a:extLst>
            <a:ext uri="{FF2B5EF4-FFF2-40B4-BE49-F238E27FC236}">
              <a16:creationId xmlns:a16="http://schemas.microsoft.com/office/drawing/2014/main" id="{D00907B1-4493-4AB7-8B3C-57F441A6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584200</xdr:colOff>
      <xdr:row>18</xdr:row>
      <xdr:rowOff>514350</xdr:rowOff>
    </xdr:to>
    <xdr:pic>
      <xdr:nvPicPr>
        <xdr:cNvPr id="12" name="図 23">
          <a:extLst>
            <a:ext uri="{FF2B5EF4-FFF2-40B4-BE49-F238E27FC236}">
              <a16:creationId xmlns:a16="http://schemas.microsoft.com/office/drawing/2014/main" id="{F89B350C-B005-4BAD-BA9C-DD37D80FB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584200</xdr:colOff>
      <xdr:row>23</xdr:row>
      <xdr:rowOff>31750</xdr:rowOff>
    </xdr:to>
    <xdr:pic>
      <xdr:nvPicPr>
        <xdr:cNvPr id="13" name="図 23">
          <a:extLst>
            <a:ext uri="{FF2B5EF4-FFF2-40B4-BE49-F238E27FC236}">
              <a16:creationId xmlns:a16="http://schemas.microsoft.com/office/drawing/2014/main" id="{7212D678-C404-4FC1-9CAF-9EBD0FBB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584200</xdr:colOff>
      <xdr:row>23</xdr:row>
      <xdr:rowOff>31750</xdr:rowOff>
    </xdr:to>
    <xdr:pic>
      <xdr:nvPicPr>
        <xdr:cNvPr id="14" name="図 23">
          <a:extLst>
            <a:ext uri="{FF2B5EF4-FFF2-40B4-BE49-F238E27FC236}">
              <a16:creationId xmlns:a16="http://schemas.microsoft.com/office/drawing/2014/main" id="{99C34D8A-8BF0-4F5E-BA85-4AA2E8035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584200</xdr:colOff>
      <xdr:row>30</xdr:row>
      <xdr:rowOff>0</xdr:rowOff>
    </xdr:to>
    <xdr:pic>
      <xdr:nvPicPr>
        <xdr:cNvPr id="15" name="図 23">
          <a:extLst>
            <a:ext uri="{FF2B5EF4-FFF2-40B4-BE49-F238E27FC236}">
              <a16:creationId xmlns:a16="http://schemas.microsoft.com/office/drawing/2014/main" id="{7C677CC2-8F3A-4FE8-89AE-BD4411A6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584200</xdr:colOff>
      <xdr:row>32</xdr:row>
      <xdr:rowOff>31750</xdr:rowOff>
    </xdr:to>
    <xdr:pic>
      <xdr:nvPicPr>
        <xdr:cNvPr id="16" name="図 23">
          <a:extLst>
            <a:ext uri="{FF2B5EF4-FFF2-40B4-BE49-F238E27FC236}">
              <a16:creationId xmlns:a16="http://schemas.microsoft.com/office/drawing/2014/main" id="{484F7EC9-B777-4289-836A-DD202204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977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584200</xdr:colOff>
      <xdr:row>32</xdr:row>
      <xdr:rowOff>31750</xdr:rowOff>
    </xdr:to>
    <xdr:pic>
      <xdr:nvPicPr>
        <xdr:cNvPr id="17" name="図 23">
          <a:extLst>
            <a:ext uri="{FF2B5EF4-FFF2-40B4-BE49-F238E27FC236}">
              <a16:creationId xmlns:a16="http://schemas.microsoft.com/office/drawing/2014/main" id="{10F1DD07-EA06-4301-90B9-FB3ECB131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8138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584200</xdr:colOff>
      <xdr:row>30</xdr:row>
      <xdr:rowOff>0</xdr:rowOff>
    </xdr:to>
    <xdr:pic>
      <xdr:nvPicPr>
        <xdr:cNvPr id="18" name="図 23">
          <a:extLst>
            <a:ext uri="{FF2B5EF4-FFF2-40B4-BE49-F238E27FC236}">
              <a16:creationId xmlns:a16="http://schemas.microsoft.com/office/drawing/2014/main" id="{CD1E0067-B211-4905-A704-7751C233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81089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584200</xdr:colOff>
      <xdr:row>18</xdr:row>
      <xdr:rowOff>514350</xdr:rowOff>
    </xdr:to>
    <xdr:pic>
      <xdr:nvPicPr>
        <xdr:cNvPr id="2" name="図 23">
          <a:extLst>
            <a:ext uri="{FF2B5EF4-FFF2-40B4-BE49-F238E27FC236}">
              <a16:creationId xmlns:a16="http://schemas.microsoft.com/office/drawing/2014/main" id="{6D5F1DBE-43A8-4B20-BA4D-ACDD3D0C3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584200</xdr:colOff>
      <xdr:row>18</xdr:row>
      <xdr:rowOff>514350</xdr:rowOff>
    </xdr:to>
    <xdr:pic>
      <xdr:nvPicPr>
        <xdr:cNvPr id="5" name="図 23">
          <a:extLst>
            <a:ext uri="{FF2B5EF4-FFF2-40B4-BE49-F238E27FC236}">
              <a16:creationId xmlns:a16="http://schemas.microsoft.com/office/drawing/2014/main" id="{F81EBF69-EAEC-42E0-B5BA-5C1C4D2FF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882900" y="546100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584200</xdr:colOff>
      <xdr:row>2</xdr:row>
      <xdr:rowOff>514350</xdr:rowOff>
    </xdr:to>
    <xdr:pic>
      <xdr:nvPicPr>
        <xdr:cNvPr id="19" name="図 23">
          <a:extLst>
            <a:ext uri="{FF2B5EF4-FFF2-40B4-BE49-F238E27FC236}">
              <a16:creationId xmlns:a16="http://schemas.microsoft.com/office/drawing/2014/main" id="{442D6701-A949-4EFD-B844-3D5E8A33E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1612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584200</xdr:colOff>
      <xdr:row>2</xdr:row>
      <xdr:rowOff>514350</xdr:rowOff>
    </xdr:to>
    <xdr:pic>
      <xdr:nvPicPr>
        <xdr:cNvPr id="20" name="図 23">
          <a:extLst>
            <a:ext uri="{FF2B5EF4-FFF2-40B4-BE49-F238E27FC236}">
              <a16:creationId xmlns:a16="http://schemas.microsoft.com/office/drawing/2014/main" id="{540E3124-B891-4D78-B4A1-FA1CD0BC9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584200</xdr:colOff>
      <xdr:row>2</xdr:row>
      <xdr:rowOff>514350</xdr:rowOff>
    </xdr:to>
    <xdr:pic>
      <xdr:nvPicPr>
        <xdr:cNvPr id="21" name="図 23">
          <a:extLst>
            <a:ext uri="{FF2B5EF4-FFF2-40B4-BE49-F238E27FC236}">
              <a16:creationId xmlns:a16="http://schemas.microsoft.com/office/drawing/2014/main" id="{87A3631E-59D0-4ADE-A3DA-03407C1EC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882900" y="5143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584200</xdr:colOff>
      <xdr:row>23</xdr:row>
      <xdr:rowOff>31750</xdr:rowOff>
    </xdr:to>
    <xdr:pic>
      <xdr:nvPicPr>
        <xdr:cNvPr id="22" name="図 23">
          <a:extLst>
            <a:ext uri="{FF2B5EF4-FFF2-40B4-BE49-F238E27FC236}">
              <a16:creationId xmlns:a16="http://schemas.microsoft.com/office/drawing/2014/main" id="{3024C2A1-E20C-42DA-A9E3-7B504E54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882900" y="66865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584200</xdr:colOff>
      <xdr:row>26</xdr:row>
      <xdr:rowOff>31750</xdr:rowOff>
    </xdr:to>
    <xdr:pic>
      <xdr:nvPicPr>
        <xdr:cNvPr id="23" name="図 23">
          <a:extLst>
            <a:ext uri="{FF2B5EF4-FFF2-40B4-BE49-F238E27FC236}">
              <a16:creationId xmlns:a16="http://schemas.microsoft.com/office/drawing/2014/main" id="{54578F0A-32A0-4F20-9EB9-4342E177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489" r="12358"/>
        <a:stretch>
          <a:fillRect/>
        </a:stretch>
      </xdr:blipFill>
      <xdr:spPr bwMode="auto">
        <a:xfrm>
          <a:off x="2247900" y="7397750"/>
          <a:ext cx="584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defaultColWidth="9" defaultRowHeight="13"/>
  <cols>
    <col min="1" max="1" width="18.6328125" style="6" customWidth="1"/>
    <col min="2" max="10" width="9.6328125" style="7" customWidth="1"/>
    <col min="11" max="11" width="9.6328125" style="6" customWidth="1"/>
    <col min="12" max="244" width="9" style="6"/>
    <col min="245" max="245" width="4.08984375" style="6" customWidth="1"/>
    <col min="246" max="246" width="14.08984375" style="6" customWidth="1"/>
    <col min="247" max="252" width="12.6328125" style="6" customWidth="1"/>
    <col min="253" max="253" width="7.453125" style="6" customWidth="1"/>
    <col min="254" max="16384" width="9" style="6"/>
  </cols>
  <sheetData>
    <row r="1" spans="1:11" ht="24.75" customHeight="1" thickBot="1">
      <c r="A1" s="8" t="s">
        <v>51</v>
      </c>
      <c r="B1" s="9"/>
      <c r="C1" s="9"/>
      <c r="D1" s="9"/>
      <c r="E1" s="18" t="s">
        <v>52</v>
      </c>
      <c r="F1" s="18" t="s">
        <v>53</v>
      </c>
      <c r="G1" s="7">
        <f>'カード '!I3</f>
        <v>24</v>
      </c>
      <c r="H1" s="31" t="s">
        <v>35</v>
      </c>
      <c r="I1" s="19" t="s">
        <v>36</v>
      </c>
      <c r="J1" s="32" t="s">
        <v>37</v>
      </c>
    </row>
    <row r="2" spans="1:11" ht="24.75" customHeight="1">
      <c r="A2" s="61" t="s">
        <v>34</v>
      </c>
      <c r="B2" s="12" t="s">
        <v>16</v>
      </c>
      <c r="C2" s="12" t="s">
        <v>16</v>
      </c>
      <c r="D2" s="12" t="s">
        <v>16</v>
      </c>
      <c r="E2" s="12" t="s">
        <v>17</v>
      </c>
      <c r="F2" s="12" t="s">
        <v>39</v>
      </c>
      <c r="G2" s="13" t="s">
        <v>18</v>
      </c>
      <c r="H2" s="13" t="s">
        <v>19</v>
      </c>
      <c r="I2" s="13" t="s">
        <v>20</v>
      </c>
      <c r="J2" s="14" t="s">
        <v>28</v>
      </c>
      <c r="K2" s="24" t="s">
        <v>38</v>
      </c>
    </row>
    <row r="3" spans="1:11" ht="21" customHeight="1" thickBot="1">
      <c r="A3" s="62"/>
      <c r="B3" s="10" t="s">
        <v>60</v>
      </c>
      <c r="C3" s="10" t="s">
        <v>61</v>
      </c>
      <c r="D3" s="10" t="s">
        <v>62</v>
      </c>
      <c r="E3" s="10" t="s">
        <v>63</v>
      </c>
      <c r="F3" s="10" t="s">
        <v>63</v>
      </c>
      <c r="G3" s="10" t="s">
        <v>64</v>
      </c>
      <c r="H3" s="10" t="s">
        <v>65</v>
      </c>
      <c r="I3" s="10" t="s">
        <v>66</v>
      </c>
      <c r="J3" s="10" t="s">
        <v>67</v>
      </c>
      <c r="K3" s="11" t="s">
        <v>66</v>
      </c>
    </row>
    <row r="4" spans="1:11" ht="25" customHeight="1" thickBot="1">
      <c r="A4" s="28" t="s">
        <v>2</v>
      </c>
      <c r="B4" s="29">
        <f t="shared" ref="B4:G4" si="0">MAX(B5:B61)</f>
        <v>100</v>
      </c>
      <c r="C4" s="29">
        <f t="shared" si="0"/>
        <v>7</v>
      </c>
      <c r="D4" s="29">
        <f t="shared" si="0"/>
        <v>0</v>
      </c>
      <c r="E4" s="29">
        <f t="shared" si="0"/>
        <v>18.600000000000001</v>
      </c>
      <c r="F4" s="29">
        <f t="shared" si="0"/>
        <v>8</v>
      </c>
      <c r="G4" s="29">
        <f t="shared" si="0"/>
        <v>30</v>
      </c>
      <c r="H4" s="29">
        <f>MIN(H5:H61)</f>
        <v>19.2</v>
      </c>
      <c r="I4" s="29">
        <f>MIN(I5:I61)</f>
        <v>10</v>
      </c>
      <c r="J4" s="43">
        <f>MIN(J5:J61)</f>
        <v>0.12708333333333333</v>
      </c>
      <c r="K4" s="30">
        <f>MIN(K5:K61)</f>
        <v>7.04</v>
      </c>
    </row>
    <row r="5" spans="1:11" ht="25" customHeight="1">
      <c r="A5" s="20">
        <v>43618</v>
      </c>
      <c r="B5" s="44"/>
      <c r="C5" s="44"/>
      <c r="D5" s="44"/>
      <c r="E5" s="44"/>
      <c r="F5" s="44"/>
      <c r="G5" s="44"/>
      <c r="H5" s="44"/>
      <c r="I5" s="44"/>
      <c r="J5" s="45"/>
      <c r="K5" s="46">
        <v>9.09</v>
      </c>
    </row>
    <row r="6" spans="1:11" ht="25" customHeight="1">
      <c r="A6" s="22">
        <v>43730</v>
      </c>
      <c r="B6" s="15"/>
      <c r="C6" s="15"/>
      <c r="D6" s="15"/>
      <c r="E6" s="15"/>
      <c r="F6" s="15"/>
      <c r="G6" s="15"/>
      <c r="H6" s="15"/>
      <c r="I6" s="15"/>
      <c r="J6" s="48">
        <v>0.19791666666666666</v>
      </c>
      <c r="K6" s="25"/>
    </row>
    <row r="7" spans="1:11" ht="25" customHeight="1">
      <c r="A7" s="22">
        <v>43737</v>
      </c>
      <c r="B7" s="15"/>
      <c r="C7" s="15"/>
      <c r="D7" s="15"/>
      <c r="E7" s="15"/>
      <c r="F7" s="15"/>
      <c r="G7" s="15"/>
      <c r="H7" s="15"/>
      <c r="I7" s="15"/>
      <c r="J7" s="47">
        <v>0.19236111111111112</v>
      </c>
      <c r="K7" s="25"/>
    </row>
    <row r="8" spans="1:11" ht="25" customHeight="1">
      <c r="A8" s="22">
        <v>43758</v>
      </c>
      <c r="B8" s="15"/>
      <c r="C8" s="15"/>
      <c r="D8" s="15"/>
      <c r="E8" s="15"/>
      <c r="F8" s="15"/>
      <c r="G8" s="15"/>
      <c r="H8" s="15"/>
      <c r="I8" s="15"/>
      <c r="J8" s="47">
        <v>0.19097222222222221</v>
      </c>
      <c r="K8" s="25"/>
    </row>
    <row r="9" spans="1:11" ht="25" customHeight="1">
      <c r="A9" s="22">
        <v>43765</v>
      </c>
      <c r="B9" s="15"/>
      <c r="C9" s="15"/>
      <c r="D9" s="15"/>
      <c r="E9" s="15"/>
      <c r="F9" s="15"/>
      <c r="G9" s="15"/>
      <c r="H9" s="15"/>
      <c r="I9" s="15"/>
      <c r="J9" s="47">
        <v>0.17430555555555557</v>
      </c>
      <c r="K9" s="25"/>
    </row>
    <row r="10" spans="1:11" ht="25" customHeight="1">
      <c r="A10" s="22">
        <v>43772</v>
      </c>
      <c r="B10" s="15"/>
      <c r="C10" s="15"/>
      <c r="D10" s="15"/>
      <c r="E10" s="15"/>
      <c r="F10" s="15"/>
      <c r="G10" s="15"/>
      <c r="H10" s="15"/>
      <c r="I10" s="15"/>
      <c r="J10" s="23">
        <v>0.18472222222222223</v>
      </c>
      <c r="K10" s="25"/>
    </row>
    <row r="11" spans="1:11" ht="25" customHeight="1">
      <c r="A11" s="22">
        <v>43779</v>
      </c>
      <c r="B11" s="15"/>
      <c r="C11" s="15"/>
      <c r="D11" s="15"/>
      <c r="E11" s="15"/>
      <c r="F11" s="15"/>
      <c r="G11" s="15"/>
      <c r="H11" s="15"/>
      <c r="I11" s="15"/>
      <c r="J11" s="23">
        <v>0.1875</v>
      </c>
      <c r="K11" s="25"/>
    </row>
    <row r="12" spans="1:11" ht="25" customHeight="1">
      <c r="A12" s="22">
        <v>43786</v>
      </c>
      <c r="B12" s="15"/>
      <c r="C12" s="15"/>
      <c r="D12" s="15"/>
      <c r="E12" s="15"/>
      <c r="F12" s="15"/>
      <c r="G12" s="15"/>
      <c r="H12" s="15"/>
      <c r="I12" s="15"/>
      <c r="J12" s="23">
        <v>0.18541666666666667</v>
      </c>
      <c r="K12" s="25"/>
    </row>
    <row r="13" spans="1:11" ht="25" customHeight="1">
      <c r="A13" s="22">
        <v>43800</v>
      </c>
      <c r="B13" s="15"/>
      <c r="C13" s="15"/>
      <c r="D13" s="15"/>
      <c r="E13" s="15"/>
      <c r="F13" s="15"/>
      <c r="G13" s="15"/>
      <c r="H13" s="15"/>
      <c r="I13" s="15"/>
      <c r="J13" s="47">
        <v>0.17430555555555557</v>
      </c>
      <c r="K13" s="25"/>
    </row>
    <row r="14" spans="1:11" ht="25" customHeight="1">
      <c r="A14" s="22">
        <v>43807</v>
      </c>
      <c r="B14" s="15"/>
      <c r="C14" s="15"/>
      <c r="D14" s="15"/>
      <c r="E14" s="15"/>
      <c r="F14" s="15"/>
      <c r="G14" s="15"/>
      <c r="H14" s="15"/>
      <c r="I14" s="15"/>
      <c r="J14" s="47">
        <v>0.17013888888888887</v>
      </c>
      <c r="K14" s="25"/>
    </row>
    <row r="15" spans="1:11" ht="25" customHeight="1">
      <c r="A15" s="22">
        <v>43863</v>
      </c>
      <c r="B15" s="15"/>
      <c r="C15" s="15"/>
      <c r="D15" s="15"/>
      <c r="E15" s="15"/>
      <c r="F15" s="15"/>
      <c r="G15" s="15"/>
      <c r="H15" s="49">
        <v>46</v>
      </c>
      <c r="I15" s="49">
        <v>15.2</v>
      </c>
      <c r="J15" s="23"/>
      <c r="K15" s="25"/>
    </row>
    <row r="16" spans="1:11" ht="25" customHeight="1">
      <c r="A16" s="22">
        <v>44094</v>
      </c>
      <c r="B16" s="15"/>
      <c r="C16" s="15"/>
      <c r="D16" s="15"/>
      <c r="E16" s="15"/>
      <c r="F16" s="15"/>
      <c r="G16" s="15"/>
      <c r="H16" s="15"/>
      <c r="I16" s="15"/>
      <c r="J16" s="23">
        <v>0.17500000000000002</v>
      </c>
      <c r="K16" s="25"/>
    </row>
    <row r="17" spans="1:11" ht="25" customHeight="1">
      <c r="A17" s="22">
        <v>44108</v>
      </c>
      <c r="B17" s="15"/>
      <c r="C17" s="15"/>
      <c r="D17" s="15"/>
      <c r="E17" s="15"/>
      <c r="F17" s="15"/>
      <c r="G17" s="15"/>
      <c r="H17" s="15"/>
      <c r="I17" s="15"/>
      <c r="J17" s="23">
        <v>0.17152777777777775</v>
      </c>
      <c r="K17" s="25"/>
    </row>
    <row r="18" spans="1:11" ht="25" customHeight="1">
      <c r="A18" s="22">
        <v>44122</v>
      </c>
      <c r="B18" s="15"/>
      <c r="C18" s="15"/>
      <c r="D18" s="15"/>
      <c r="E18" s="15"/>
      <c r="F18" s="15"/>
      <c r="G18" s="15"/>
      <c r="H18" s="15"/>
      <c r="I18" s="15"/>
      <c r="J18" s="23">
        <v>0.17361111111111113</v>
      </c>
      <c r="K18" s="25"/>
    </row>
    <row r="19" spans="1:11" ht="25" customHeight="1">
      <c r="A19" s="22">
        <v>44129</v>
      </c>
      <c r="B19" s="15"/>
      <c r="C19" s="15"/>
      <c r="D19" s="15"/>
      <c r="E19" s="15"/>
      <c r="F19" s="15"/>
      <c r="G19" s="15"/>
      <c r="H19" s="15"/>
      <c r="I19" s="15"/>
      <c r="J19" s="23">
        <v>0.22847222222222222</v>
      </c>
      <c r="K19" s="25"/>
    </row>
    <row r="20" spans="1:11" ht="25" customHeight="1">
      <c r="A20" s="22">
        <v>44143</v>
      </c>
      <c r="B20" s="15"/>
      <c r="C20" s="15"/>
      <c r="D20" s="15"/>
      <c r="E20" s="15"/>
      <c r="F20" s="15"/>
      <c r="G20" s="15"/>
      <c r="H20" s="15"/>
      <c r="I20" s="15"/>
      <c r="J20" s="47">
        <v>0.16527777777777777</v>
      </c>
      <c r="K20" s="25"/>
    </row>
    <row r="21" spans="1:11" ht="25" customHeight="1">
      <c r="A21" s="22">
        <v>44157</v>
      </c>
      <c r="B21" s="15"/>
      <c r="C21" s="15"/>
      <c r="D21" s="15"/>
      <c r="E21" s="15"/>
      <c r="F21" s="15"/>
      <c r="G21" s="15"/>
      <c r="H21" s="15"/>
      <c r="I21" s="15"/>
      <c r="J21" s="23">
        <v>0.19722222222222222</v>
      </c>
      <c r="K21" s="27"/>
    </row>
    <row r="22" spans="1:11" ht="25" customHeight="1">
      <c r="A22" s="22">
        <v>44164</v>
      </c>
      <c r="B22" s="15"/>
      <c r="C22" s="15"/>
      <c r="D22" s="15"/>
      <c r="E22" s="15"/>
      <c r="F22" s="15"/>
      <c r="G22" s="15"/>
      <c r="H22" s="15"/>
      <c r="I22" s="15"/>
      <c r="J22" s="23">
        <v>0.17361111111111113</v>
      </c>
      <c r="K22" s="54"/>
    </row>
    <row r="23" spans="1:11" ht="25" customHeight="1">
      <c r="A23" s="22">
        <v>44171</v>
      </c>
      <c r="B23" s="49">
        <v>5</v>
      </c>
      <c r="C23" s="15"/>
      <c r="D23" s="15"/>
      <c r="E23" s="15"/>
      <c r="F23" s="15"/>
      <c r="G23" s="15"/>
      <c r="H23" s="56">
        <v>36.299999999999997</v>
      </c>
      <c r="I23" s="15"/>
      <c r="J23" s="47">
        <v>0.16458333333333333</v>
      </c>
      <c r="K23" s="54"/>
    </row>
    <row r="24" spans="1:11" ht="25" customHeight="1">
      <c r="A24" s="22">
        <v>44318</v>
      </c>
      <c r="B24" s="15"/>
      <c r="C24" s="15"/>
      <c r="D24" s="15"/>
      <c r="E24" s="15"/>
      <c r="F24" s="15"/>
      <c r="G24" s="15"/>
      <c r="H24" s="15"/>
      <c r="I24" s="15"/>
      <c r="J24" s="47">
        <v>0.15277777777777776</v>
      </c>
      <c r="K24" s="54"/>
    </row>
    <row r="25" spans="1:11" ht="25" customHeight="1">
      <c r="A25" s="22">
        <v>44321</v>
      </c>
      <c r="B25" s="15"/>
      <c r="C25" s="15"/>
      <c r="D25" s="15"/>
      <c r="E25" s="15"/>
      <c r="F25" s="15"/>
      <c r="G25" s="15"/>
      <c r="H25" s="15"/>
      <c r="I25" s="15"/>
      <c r="J25" s="23">
        <v>0.15416666666666667</v>
      </c>
      <c r="K25" s="54"/>
    </row>
    <row r="26" spans="1:11" ht="25" customHeight="1">
      <c r="A26" s="22">
        <v>44360</v>
      </c>
      <c r="B26" s="15"/>
      <c r="C26" s="15"/>
      <c r="D26" s="15"/>
      <c r="E26" s="15"/>
      <c r="F26" s="15"/>
      <c r="G26" s="15"/>
      <c r="H26" s="15"/>
      <c r="I26" s="15"/>
      <c r="J26" s="47">
        <v>0.14652777777777778</v>
      </c>
      <c r="K26" s="54"/>
    </row>
    <row r="27" spans="1:11" ht="25" customHeight="1">
      <c r="A27" s="22">
        <v>44493</v>
      </c>
      <c r="B27" s="15"/>
      <c r="C27" s="15"/>
      <c r="D27" s="15"/>
      <c r="E27" s="15"/>
      <c r="F27" s="15"/>
      <c r="G27" s="15"/>
      <c r="H27" s="15"/>
      <c r="I27" s="15"/>
      <c r="J27" s="23">
        <v>0.14930555555555555</v>
      </c>
      <c r="K27" s="54"/>
    </row>
    <row r="28" spans="1:11" ht="25" customHeight="1">
      <c r="A28" s="22">
        <v>44500</v>
      </c>
      <c r="B28" s="15"/>
      <c r="C28" s="15"/>
      <c r="D28" s="15"/>
      <c r="E28" s="15"/>
      <c r="F28" s="15"/>
      <c r="G28" s="15"/>
      <c r="H28" s="15"/>
      <c r="I28" s="15"/>
      <c r="J28" s="23">
        <v>0.14930555555555555</v>
      </c>
      <c r="K28" s="54"/>
    </row>
    <row r="29" spans="1:11" ht="25" customHeight="1">
      <c r="A29" s="22">
        <v>44507</v>
      </c>
      <c r="B29" s="15"/>
      <c r="C29" s="15"/>
      <c r="D29" s="15"/>
      <c r="E29" s="15"/>
      <c r="F29" s="15"/>
      <c r="G29" s="15"/>
      <c r="H29" s="15"/>
      <c r="I29" s="15"/>
      <c r="J29" s="23">
        <v>0.15694444444444444</v>
      </c>
      <c r="K29" s="54"/>
    </row>
    <row r="30" spans="1:11" ht="25" customHeight="1">
      <c r="A30" s="22">
        <v>44521</v>
      </c>
      <c r="B30" s="15"/>
      <c r="C30" s="15"/>
      <c r="D30" s="15"/>
      <c r="E30" s="15"/>
      <c r="F30" s="15"/>
      <c r="G30" s="15"/>
      <c r="H30" s="15"/>
      <c r="I30" s="15"/>
      <c r="J30" s="23">
        <v>0.15416666666666667</v>
      </c>
      <c r="K30" s="58"/>
    </row>
    <row r="31" spans="1:11" ht="25" customHeight="1">
      <c r="A31" s="22">
        <v>44535</v>
      </c>
      <c r="B31" s="15"/>
      <c r="C31" s="15"/>
      <c r="D31" s="15"/>
      <c r="E31" s="15"/>
      <c r="F31" s="15"/>
      <c r="G31" s="15"/>
      <c r="H31" s="15"/>
      <c r="I31" s="15"/>
      <c r="J31" s="23">
        <v>0.15416666666666667</v>
      </c>
      <c r="K31" s="58"/>
    </row>
    <row r="32" spans="1:11" ht="25" customHeight="1">
      <c r="A32" s="22">
        <v>44569</v>
      </c>
      <c r="B32" s="15"/>
      <c r="C32" s="15"/>
      <c r="D32" s="15"/>
      <c r="E32" s="15"/>
      <c r="F32" s="15"/>
      <c r="G32" s="15"/>
      <c r="H32" s="15"/>
      <c r="I32" s="15"/>
      <c r="J32" s="47">
        <v>0.14583333333333334</v>
      </c>
      <c r="K32" s="58"/>
    </row>
    <row r="33" spans="1:11" ht="25" customHeight="1">
      <c r="A33" s="22">
        <v>44577</v>
      </c>
      <c r="B33" s="15"/>
      <c r="C33" s="15"/>
      <c r="D33" s="15"/>
      <c r="E33" s="15"/>
      <c r="F33" s="15"/>
      <c r="G33" s="15"/>
      <c r="H33" s="15"/>
      <c r="I33" s="15"/>
      <c r="J33" s="47">
        <v>0.1423611111111111</v>
      </c>
      <c r="K33" s="58"/>
    </row>
    <row r="34" spans="1:11" ht="25" customHeight="1">
      <c r="A34" s="22">
        <v>44584</v>
      </c>
      <c r="B34" s="15"/>
      <c r="C34" s="15"/>
      <c r="D34" s="15"/>
      <c r="E34" s="15"/>
      <c r="F34" s="15"/>
      <c r="G34" s="15"/>
      <c r="H34" s="15"/>
      <c r="I34" s="15"/>
      <c r="J34" s="47">
        <v>0.13819444444444443</v>
      </c>
      <c r="K34" s="57"/>
    </row>
    <row r="35" spans="1:11" ht="25" customHeight="1">
      <c r="A35" s="22">
        <v>44660</v>
      </c>
      <c r="B35" s="15">
        <v>20</v>
      </c>
      <c r="C35" s="15"/>
      <c r="D35" s="15"/>
      <c r="E35" s="15"/>
      <c r="F35" s="15"/>
      <c r="G35" s="15"/>
      <c r="H35" s="49">
        <v>21.4</v>
      </c>
      <c r="I35" s="49">
        <v>11.5</v>
      </c>
      <c r="J35" s="23">
        <v>0.14305555555555557</v>
      </c>
      <c r="K35" s="59">
        <v>7.7</v>
      </c>
    </row>
    <row r="36" spans="1:11" ht="25" customHeight="1">
      <c r="A36" s="22">
        <v>44674</v>
      </c>
      <c r="B36" s="56">
        <v>37</v>
      </c>
      <c r="C36" s="15"/>
      <c r="D36" s="15"/>
      <c r="E36" s="49">
        <v>12.9</v>
      </c>
      <c r="F36" s="49">
        <v>4.3</v>
      </c>
      <c r="G36" s="15"/>
      <c r="H36" s="15">
        <v>22.2</v>
      </c>
      <c r="I36" s="15"/>
      <c r="J36" s="47">
        <v>0.13680555555555554</v>
      </c>
      <c r="K36" s="57"/>
    </row>
    <row r="37" spans="1:11" ht="25" customHeight="1">
      <c r="A37" s="22">
        <v>44681</v>
      </c>
      <c r="B37" s="15"/>
      <c r="C37" s="15"/>
      <c r="D37" s="15"/>
      <c r="E37" s="15"/>
      <c r="F37" s="15"/>
      <c r="G37" s="15"/>
      <c r="H37" s="15"/>
      <c r="I37" s="15"/>
      <c r="J37" s="23">
        <v>0.1451388888888889</v>
      </c>
      <c r="K37" s="57"/>
    </row>
    <row r="38" spans="1:11" ht="25" customHeight="1">
      <c r="A38" s="22">
        <v>44723</v>
      </c>
      <c r="B38" s="56">
        <v>44</v>
      </c>
      <c r="C38" s="15"/>
      <c r="D38" s="15"/>
      <c r="E38" s="56">
        <v>15</v>
      </c>
      <c r="F38" s="56">
        <v>5.5</v>
      </c>
      <c r="G38" s="49">
        <v>16</v>
      </c>
      <c r="H38" s="15">
        <v>22.6</v>
      </c>
      <c r="I38" s="56">
        <v>11.3</v>
      </c>
      <c r="J38" s="23">
        <v>0.13958333333333334</v>
      </c>
      <c r="K38" s="60">
        <v>7.53</v>
      </c>
    </row>
    <row r="39" spans="1:11" ht="25" customHeight="1">
      <c r="A39" s="22">
        <v>44737</v>
      </c>
      <c r="B39" s="15"/>
      <c r="C39" s="15"/>
      <c r="D39" s="15"/>
      <c r="E39" s="15"/>
      <c r="F39" s="15"/>
      <c r="G39" s="15"/>
      <c r="H39" s="15"/>
      <c r="I39" s="15"/>
      <c r="J39" s="23">
        <v>0.14027777777777778</v>
      </c>
      <c r="K39" s="57">
        <v>7.28</v>
      </c>
    </row>
    <row r="40" spans="1:11" ht="25" customHeight="1">
      <c r="A40" s="22">
        <v>44772</v>
      </c>
      <c r="B40" s="15">
        <v>31</v>
      </c>
      <c r="C40" s="15"/>
      <c r="D40" s="15"/>
      <c r="E40" s="15">
        <v>9.4</v>
      </c>
      <c r="F40" s="15">
        <v>5.0999999999999996</v>
      </c>
      <c r="G40" s="15">
        <v>4</v>
      </c>
      <c r="H40" s="56">
        <v>19.5</v>
      </c>
      <c r="I40" s="15">
        <v>11.4</v>
      </c>
      <c r="J40" s="23">
        <v>0.14305555555555557</v>
      </c>
      <c r="K40" s="60">
        <v>7.09</v>
      </c>
    </row>
    <row r="41" spans="1:11" ht="25" customHeight="1">
      <c r="A41" s="22">
        <v>44800</v>
      </c>
      <c r="B41" s="56">
        <v>100</v>
      </c>
      <c r="C41" s="56">
        <v>5</v>
      </c>
      <c r="D41" s="15"/>
      <c r="E41" s="15">
        <v>12</v>
      </c>
      <c r="F41" s="56">
        <v>6.1</v>
      </c>
      <c r="G41" s="56">
        <v>30</v>
      </c>
      <c r="H41" s="15">
        <v>20.9</v>
      </c>
      <c r="I41" s="15">
        <v>11.7</v>
      </c>
      <c r="J41" s="23">
        <v>0.14861111111111111</v>
      </c>
      <c r="K41" s="57">
        <v>7.37</v>
      </c>
    </row>
    <row r="42" spans="1:11" ht="25" customHeight="1">
      <c r="A42" s="22">
        <v>44821</v>
      </c>
      <c r="B42" s="15"/>
      <c r="C42" s="15"/>
      <c r="D42" s="15"/>
      <c r="E42" s="15"/>
      <c r="F42" s="15"/>
      <c r="G42" s="15"/>
      <c r="H42" s="15"/>
      <c r="I42" s="15"/>
      <c r="J42" s="47">
        <v>0.13680555555555554</v>
      </c>
      <c r="K42" s="57"/>
    </row>
    <row r="43" spans="1:11" ht="25" customHeight="1">
      <c r="A43" s="22">
        <v>44835</v>
      </c>
      <c r="B43" s="15"/>
      <c r="C43" s="15"/>
      <c r="D43" s="15"/>
      <c r="E43" s="15"/>
      <c r="F43" s="15"/>
      <c r="G43" s="15"/>
      <c r="H43" s="15"/>
      <c r="I43" s="15"/>
      <c r="J43" s="47">
        <v>0.13541666666666666</v>
      </c>
      <c r="K43" s="57"/>
    </row>
    <row r="44" spans="1:11" ht="25" customHeight="1">
      <c r="A44" s="22">
        <v>44836</v>
      </c>
      <c r="B44" s="15"/>
      <c r="C44" s="15"/>
      <c r="D44" s="15"/>
      <c r="E44" s="15"/>
      <c r="F44" s="15"/>
      <c r="G44" s="15"/>
      <c r="H44" s="15"/>
      <c r="I44" s="15"/>
      <c r="J44" s="23">
        <v>0.13749999999999998</v>
      </c>
      <c r="K44" s="57"/>
    </row>
    <row r="45" spans="1:11" ht="25" customHeight="1">
      <c r="A45" s="22">
        <v>44842</v>
      </c>
      <c r="B45" s="15"/>
      <c r="C45" s="15"/>
      <c r="D45" s="15"/>
      <c r="E45" s="15"/>
      <c r="F45" s="15"/>
      <c r="G45" s="15"/>
      <c r="H45" s="15"/>
      <c r="I45" s="15"/>
      <c r="J45" s="23">
        <v>0.14097222222222222</v>
      </c>
      <c r="K45" s="57"/>
    </row>
    <row r="46" spans="1:11" ht="25" customHeight="1">
      <c r="A46" s="22">
        <v>44843</v>
      </c>
      <c r="B46" s="15"/>
      <c r="C46" s="15"/>
      <c r="D46" s="15"/>
      <c r="E46" s="15"/>
      <c r="F46" s="15"/>
      <c r="G46" s="15"/>
      <c r="H46" s="15"/>
      <c r="I46" s="15"/>
      <c r="J46" s="23">
        <v>0.13819444444444443</v>
      </c>
      <c r="K46" s="57"/>
    </row>
    <row r="47" spans="1:11" ht="25" customHeight="1">
      <c r="A47" s="22">
        <v>44849</v>
      </c>
      <c r="B47" s="15"/>
      <c r="C47" s="15"/>
      <c r="D47" s="15"/>
      <c r="E47" s="56">
        <v>16.100000000000001</v>
      </c>
      <c r="F47" s="56">
        <v>6.1</v>
      </c>
      <c r="G47" s="15"/>
      <c r="H47" s="15">
        <v>20.5</v>
      </c>
      <c r="I47" s="56">
        <v>10</v>
      </c>
      <c r="J47" s="23">
        <v>0.14166666666666666</v>
      </c>
      <c r="K47" s="57">
        <v>7.25</v>
      </c>
    </row>
    <row r="48" spans="1:11" ht="25" customHeight="1">
      <c r="A48" s="22">
        <v>44856</v>
      </c>
      <c r="B48" s="15"/>
      <c r="C48" s="15"/>
      <c r="D48" s="15"/>
      <c r="E48" s="15"/>
      <c r="F48" s="15"/>
      <c r="G48" s="15"/>
      <c r="H48" s="15"/>
      <c r="I48" s="15"/>
      <c r="J48" s="23">
        <v>0.14097222222222222</v>
      </c>
      <c r="K48" s="57"/>
    </row>
    <row r="49" spans="1:11" ht="25" customHeight="1">
      <c r="A49" s="22">
        <v>44857</v>
      </c>
      <c r="B49" s="15"/>
      <c r="C49" s="15"/>
      <c r="D49" s="15"/>
      <c r="E49" s="15"/>
      <c r="F49" s="15"/>
      <c r="G49" s="15"/>
      <c r="H49" s="15"/>
      <c r="I49" s="15"/>
      <c r="J49" s="23">
        <v>0.1423611111111111</v>
      </c>
      <c r="K49" s="57"/>
    </row>
    <row r="50" spans="1:11" ht="25" customHeight="1">
      <c r="A50" s="22">
        <v>44864</v>
      </c>
      <c r="B50" s="15"/>
      <c r="C50" s="15"/>
      <c r="D50" s="15"/>
      <c r="E50" s="15"/>
      <c r="F50" s="15"/>
      <c r="G50" s="15"/>
      <c r="H50" s="15"/>
      <c r="I50" s="15"/>
      <c r="J50" s="23">
        <v>0.14444444444444446</v>
      </c>
      <c r="K50" s="57"/>
    </row>
    <row r="51" spans="1:11" ht="25" customHeight="1">
      <c r="A51" s="22">
        <v>44868</v>
      </c>
      <c r="B51" s="15"/>
      <c r="C51" s="15"/>
      <c r="D51" s="15"/>
      <c r="E51" s="15"/>
      <c r="F51" s="15"/>
      <c r="G51" s="15"/>
      <c r="H51" s="15"/>
      <c r="I51" s="15"/>
      <c r="J51" s="47">
        <v>0.13541666666666666</v>
      </c>
      <c r="K51" s="57"/>
    </row>
    <row r="52" spans="1:11" ht="25" customHeight="1">
      <c r="A52" s="22">
        <v>44870</v>
      </c>
      <c r="B52" s="15"/>
      <c r="C52" s="15">
        <v>3</v>
      </c>
      <c r="D52" s="15"/>
      <c r="E52" s="56">
        <v>18</v>
      </c>
      <c r="F52" s="56">
        <v>6.8</v>
      </c>
      <c r="G52" s="15" t="s">
        <v>69</v>
      </c>
      <c r="H52" s="15">
        <v>22.3</v>
      </c>
      <c r="I52" s="15">
        <v>10.199999999999999</v>
      </c>
      <c r="J52" s="47">
        <v>0.13333333333333333</v>
      </c>
      <c r="K52" s="57">
        <v>7.31</v>
      </c>
    </row>
    <row r="53" spans="1:11" ht="25" customHeight="1">
      <c r="A53" s="22">
        <v>44871</v>
      </c>
      <c r="B53" s="15"/>
      <c r="C53" s="15"/>
      <c r="D53" s="15"/>
      <c r="E53" s="15"/>
      <c r="F53" s="15"/>
      <c r="G53" s="15"/>
      <c r="H53" s="15"/>
      <c r="I53" s="15"/>
      <c r="J53" s="47">
        <v>0.13263888888888889</v>
      </c>
      <c r="K53" s="57"/>
    </row>
    <row r="54" spans="1:11" ht="25" customHeight="1">
      <c r="A54" s="22">
        <v>44889</v>
      </c>
      <c r="B54" s="15"/>
      <c r="C54" s="15"/>
      <c r="D54" s="15"/>
      <c r="E54" s="15"/>
      <c r="F54" s="15"/>
      <c r="G54" s="15"/>
      <c r="H54" s="15"/>
      <c r="I54" s="15"/>
      <c r="J54" s="23">
        <v>0.1423611111111111</v>
      </c>
      <c r="K54" s="57"/>
    </row>
    <row r="55" spans="1:11" ht="25" customHeight="1">
      <c r="A55" s="22">
        <v>44912</v>
      </c>
      <c r="B55" s="15"/>
      <c r="C55" s="56">
        <v>5</v>
      </c>
      <c r="D55" s="15"/>
      <c r="E55" s="15">
        <v>15.7</v>
      </c>
      <c r="F55" s="15">
        <v>6.9</v>
      </c>
      <c r="G55" s="15" t="s">
        <v>70</v>
      </c>
      <c r="H55" s="15">
        <v>21.9</v>
      </c>
      <c r="I55" s="15">
        <v>11.8</v>
      </c>
      <c r="J55" s="23">
        <v>0.14375000000000002</v>
      </c>
      <c r="K55" s="57">
        <v>7.28</v>
      </c>
    </row>
    <row r="56" spans="1:11" ht="25" customHeight="1">
      <c r="A56" s="22">
        <v>44940</v>
      </c>
      <c r="B56" s="15"/>
      <c r="C56" s="56">
        <v>5</v>
      </c>
      <c r="D56" s="15"/>
      <c r="E56" s="15">
        <v>15.5</v>
      </c>
      <c r="F56" s="56">
        <v>8</v>
      </c>
      <c r="G56" s="15"/>
      <c r="H56" s="15">
        <v>19.399999999999999</v>
      </c>
      <c r="I56" s="15">
        <v>11.4</v>
      </c>
      <c r="J56" s="23">
        <v>0.1361111111111111</v>
      </c>
      <c r="K56" s="57">
        <v>7.25</v>
      </c>
    </row>
    <row r="57" spans="1:11" ht="25" customHeight="1">
      <c r="A57" s="22">
        <v>45024</v>
      </c>
      <c r="B57" s="15"/>
      <c r="C57" s="56">
        <v>5</v>
      </c>
      <c r="D57" s="15"/>
      <c r="E57" s="15">
        <v>17.2</v>
      </c>
      <c r="F57" s="15">
        <v>7.3</v>
      </c>
      <c r="G57" s="15" t="s">
        <v>69</v>
      </c>
      <c r="H57" s="15">
        <v>20.100000000000001</v>
      </c>
      <c r="I57" s="15">
        <v>11.5</v>
      </c>
      <c r="J57" s="47">
        <v>0.13055555555555556</v>
      </c>
      <c r="K57" s="57">
        <v>7.04</v>
      </c>
    </row>
    <row r="58" spans="1:11" ht="25" customHeight="1">
      <c r="A58" s="22">
        <v>45052</v>
      </c>
      <c r="B58" s="15"/>
      <c r="C58" s="56">
        <v>7</v>
      </c>
      <c r="D58" s="15"/>
      <c r="E58" s="56">
        <v>18.600000000000001</v>
      </c>
      <c r="F58" s="15">
        <v>7.8</v>
      </c>
      <c r="G58" s="15" t="s">
        <v>71</v>
      </c>
      <c r="H58" s="56">
        <v>19.2</v>
      </c>
      <c r="I58" s="15">
        <v>11.7</v>
      </c>
      <c r="J58" s="47">
        <v>0.12708333333333333</v>
      </c>
      <c r="K58" s="57">
        <v>7.59</v>
      </c>
    </row>
    <row r="59" spans="1:11" ht="25" customHeight="1">
      <c r="A59" s="22"/>
      <c r="B59" s="15"/>
      <c r="C59" s="15"/>
      <c r="D59" s="15"/>
      <c r="E59" s="15"/>
      <c r="F59" s="15"/>
      <c r="G59" s="15"/>
      <c r="H59" s="15"/>
      <c r="I59" s="15"/>
      <c r="J59" s="23"/>
      <c r="K59" s="57"/>
    </row>
    <row r="60" spans="1:11" ht="25" customHeight="1">
      <c r="A60" s="22"/>
      <c r="B60" s="15"/>
      <c r="C60" s="15"/>
      <c r="D60" s="15"/>
      <c r="E60" s="15"/>
      <c r="F60" s="15"/>
      <c r="G60" s="15"/>
      <c r="H60" s="15"/>
      <c r="I60" s="15"/>
      <c r="J60" s="23"/>
      <c r="K60" s="57"/>
    </row>
    <row r="61" spans="1:11" ht="25" customHeight="1" thickBot="1">
      <c r="A61" s="21"/>
      <c r="B61" s="16"/>
      <c r="C61" s="16"/>
      <c r="D61" s="16"/>
      <c r="E61" s="16"/>
      <c r="F61" s="16"/>
      <c r="G61" s="16"/>
      <c r="H61" s="16"/>
      <c r="I61" s="16"/>
      <c r="J61" s="17"/>
      <c r="K61" s="26"/>
    </row>
    <row r="62" spans="1:11" ht="13.5" thickTop="1"/>
  </sheetData>
  <mergeCells count="1">
    <mergeCell ref="A2:A3"/>
  </mergeCells>
  <phoneticPr fontId="1"/>
  <pageMargins left="0.39" right="0.11" top="0.51" bottom="0.19685039370078741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E26" sqref="E26"/>
    </sheetView>
  </sheetViews>
  <sheetFormatPr defaultRowHeight="13"/>
  <cols>
    <col min="1" max="1" width="1.7265625" customWidth="1"/>
    <col min="2" max="2" width="12.26953125" customWidth="1"/>
    <col min="3" max="7" width="9.08984375" customWidth="1"/>
    <col min="9" max="9" width="17.6328125" customWidth="1"/>
  </cols>
  <sheetData>
    <row r="1" spans="1:9" ht="20.5" customHeight="1" thickBot="1">
      <c r="A1" s="33"/>
      <c r="B1" s="70" t="s">
        <v>40</v>
      </c>
      <c r="C1" s="71"/>
      <c r="D1" s="71"/>
      <c r="E1" s="71"/>
      <c r="F1" s="34" t="str">
        <f>チャレンジ!E1</f>
        <v>木下</v>
      </c>
      <c r="G1" s="34" t="str">
        <f>チャレンジ!F1</f>
        <v>瑞基</v>
      </c>
    </row>
    <row r="2" spans="1:9" ht="20.149999999999999" customHeight="1" thickBot="1">
      <c r="A2" s="33"/>
      <c r="B2" s="63" t="s">
        <v>41</v>
      </c>
      <c r="C2" s="1" t="s">
        <v>7</v>
      </c>
      <c r="D2" s="1" t="s">
        <v>8</v>
      </c>
      <c r="E2" s="1" t="s">
        <v>10</v>
      </c>
      <c r="F2" s="1" t="s">
        <v>1</v>
      </c>
      <c r="G2" s="1" t="s">
        <v>2</v>
      </c>
      <c r="I2" s="50" t="s">
        <v>58</v>
      </c>
    </row>
    <row r="3" spans="1:9" ht="45" customHeight="1" thickBot="1">
      <c r="A3" s="33">
        <f>IF(AND(G3&gt;=5,G3&lt;50),1,IF(AND(G3&gt;=50,G3&lt;75),2,IF(AND(G3&gt;=75,G3&lt;100),3,IF(G3&gt;=100,4,0))))</f>
        <v>4</v>
      </c>
      <c r="B3" s="66"/>
      <c r="C3" s="1"/>
      <c r="D3" s="1"/>
      <c r="E3" s="1"/>
      <c r="F3" s="35"/>
      <c r="G3" s="2">
        <f>チャレンジ!B4</f>
        <v>100</v>
      </c>
      <c r="I3" s="51">
        <f>A3+A6+A9+A13+A16+A19+A23+A26+A29+A32</f>
        <v>24</v>
      </c>
    </row>
    <row r="4" spans="1:9" ht="7" customHeight="1" thickBot="1">
      <c r="A4" s="33"/>
      <c r="B4" s="3"/>
      <c r="C4" s="36"/>
      <c r="D4" s="36"/>
      <c r="E4" s="36"/>
      <c r="F4" s="36"/>
      <c r="G4" s="36"/>
    </row>
    <row r="5" spans="1:9" ht="20.149999999999999" customHeight="1" thickBot="1">
      <c r="A5" s="33"/>
      <c r="B5" s="63" t="s">
        <v>42</v>
      </c>
      <c r="C5" s="1" t="s">
        <v>3</v>
      </c>
      <c r="D5" s="1" t="s">
        <v>0</v>
      </c>
      <c r="E5" s="1" t="s">
        <v>8</v>
      </c>
      <c r="F5" s="1" t="s">
        <v>1</v>
      </c>
      <c r="G5" s="1" t="s">
        <v>2</v>
      </c>
      <c r="I5" s="50" t="s">
        <v>68</v>
      </c>
    </row>
    <row r="6" spans="1:9" ht="45" customHeight="1" thickBot="1">
      <c r="A6" s="33">
        <f>IF(AND(G6&gt;=10,G6&lt;30),1,IF(AND(G6&gt;=30,G6&lt;50),2,IF(AND(G6&gt;=50,G6&lt;100),3,IF(G6&gt;=100,4,0))))</f>
        <v>0</v>
      </c>
      <c r="B6" s="69"/>
      <c r="C6" s="1"/>
      <c r="D6" s="1"/>
      <c r="E6" s="1"/>
      <c r="F6" s="35"/>
      <c r="G6" s="2">
        <f>チャレンジ!C4</f>
        <v>7</v>
      </c>
      <c r="I6" s="51">
        <v>1</v>
      </c>
    </row>
    <row r="7" spans="1:9" ht="7" customHeight="1" thickBot="1">
      <c r="A7" s="33"/>
    </row>
    <row r="8" spans="1:9" ht="20.149999999999999" customHeight="1" thickBot="1">
      <c r="A8" s="33"/>
      <c r="B8" s="63" t="s">
        <v>43</v>
      </c>
      <c r="C8" s="1" t="s">
        <v>6</v>
      </c>
      <c r="D8" s="1" t="s">
        <v>7</v>
      </c>
      <c r="E8" s="1" t="s">
        <v>3</v>
      </c>
      <c r="F8" s="1" t="s">
        <v>54</v>
      </c>
      <c r="G8" s="1" t="s">
        <v>2</v>
      </c>
      <c r="I8" s="50" t="s">
        <v>59</v>
      </c>
    </row>
    <row r="9" spans="1:9" ht="45" customHeight="1" thickBot="1">
      <c r="A9" s="33">
        <f>IF(AND(G9&gt;=3,G9&lt;5),1,IF(AND(G9&gt;=5,G9&lt;10),2,IF(AND(G9&gt;=10,G9&lt;15),3,IF(G9&gt;=15,4,0))))</f>
        <v>0</v>
      </c>
      <c r="B9" s="66"/>
      <c r="C9" s="1"/>
      <c r="D9" s="1"/>
      <c r="E9" s="1"/>
      <c r="F9" s="35"/>
      <c r="G9" s="2">
        <f>チャレンジ!D4</f>
        <v>0</v>
      </c>
      <c r="I9" s="51">
        <f>TRUNC(I3/2)-I6</f>
        <v>11</v>
      </c>
    </row>
    <row r="10" spans="1:9" ht="16" customHeight="1">
      <c r="B10" s="39"/>
      <c r="C10" s="4"/>
      <c r="D10" s="4"/>
      <c r="E10" s="4"/>
      <c r="F10" s="39"/>
      <c r="G10" s="55"/>
      <c r="I10" s="53"/>
    </row>
    <row r="11" spans="1:9" ht="20.5" customHeight="1">
      <c r="A11" s="37"/>
      <c r="B11" s="72" t="s">
        <v>44</v>
      </c>
      <c r="C11" s="73"/>
      <c r="D11" s="73"/>
      <c r="E11" s="73"/>
      <c r="F11" s="38" t="str">
        <f>F1</f>
        <v>木下</v>
      </c>
      <c r="G11" s="38" t="str">
        <f>G1</f>
        <v>瑞基</v>
      </c>
    </row>
    <row r="12" spans="1:9" ht="20" customHeight="1">
      <c r="A12" s="37"/>
      <c r="B12" s="63" t="s">
        <v>4</v>
      </c>
      <c r="C12" s="1" t="s">
        <v>11</v>
      </c>
      <c r="D12" s="1" t="s">
        <v>12</v>
      </c>
      <c r="E12" s="1" t="s">
        <v>5</v>
      </c>
      <c r="F12" s="1" t="s">
        <v>55</v>
      </c>
      <c r="G12" s="1" t="s">
        <v>2</v>
      </c>
      <c r="I12" s="52"/>
    </row>
    <row r="13" spans="1:9" ht="45" customHeight="1">
      <c r="A13" s="37">
        <f>IF(AND(G13&gt;=5,G13&lt;10),1,IF(AND(G13&gt;=10,G13&lt;15),2,IF(AND(G13&gt;=15,G13&lt;24),3,IF(G13&gt;=24,4,0))))</f>
        <v>3</v>
      </c>
      <c r="B13" s="66"/>
      <c r="C13" s="1"/>
      <c r="D13" s="1"/>
      <c r="E13" s="1"/>
      <c r="F13" s="35"/>
      <c r="G13" s="2">
        <f>チャレンジ!E4</f>
        <v>18.600000000000001</v>
      </c>
      <c r="I13" s="53"/>
    </row>
    <row r="14" spans="1:9" ht="7" customHeight="1">
      <c r="A14" s="37"/>
      <c r="B14" s="39"/>
      <c r="C14" s="39"/>
      <c r="D14" s="39"/>
      <c r="E14" s="39"/>
      <c r="F14" s="39"/>
      <c r="G14" s="39"/>
    </row>
    <row r="15" spans="1:9" ht="20" customHeight="1">
      <c r="A15" s="37"/>
      <c r="B15" s="65" t="s">
        <v>45</v>
      </c>
      <c r="C15" s="1" t="s">
        <v>11</v>
      </c>
      <c r="D15" s="1" t="s">
        <v>13</v>
      </c>
      <c r="E15" s="1" t="s">
        <v>12</v>
      </c>
      <c r="F15" s="1" t="s">
        <v>14</v>
      </c>
      <c r="G15" s="1" t="s">
        <v>2</v>
      </c>
    </row>
    <row r="16" spans="1:9" ht="45" customHeight="1">
      <c r="A16" s="37">
        <f>IF(AND(G16&gt;=5,G16&lt;7),1,IF(AND(G16&gt;=7,G16&lt;10),2,IF(AND(G16&gt;=10,G16&lt;12),3,IF(G16&gt;=12,4,0))))</f>
        <v>2</v>
      </c>
      <c r="B16" s="66"/>
      <c r="C16" s="1"/>
      <c r="D16" s="1"/>
      <c r="E16" s="1"/>
      <c r="F16" s="35"/>
      <c r="G16" s="2">
        <f>チャレンジ!F4</f>
        <v>8</v>
      </c>
    </row>
    <row r="17" spans="1:9" ht="7" customHeight="1">
      <c r="A17" s="37"/>
    </row>
    <row r="18" spans="1:9" ht="20" customHeight="1">
      <c r="A18" s="37"/>
      <c r="B18" s="63" t="s">
        <v>15</v>
      </c>
      <c r="C18" s="1" t="s">
        <v>7</v>
      </c>
      <c r="D18" s="1" t="s">
        <v>3</v>
      </c>
      <c r="E18" s="1" t="s">
        <v>9</v>
      </c>
      <c r="F18" s="1" t="s">
        <v>0</v>
      </c>
      <c r="G18" s="1" t="s">
        <v>2</v>
      </c>
    </row>
    <row r="19" spans="1:9" ht="45" customHeight="1">
      <c r="A19" s="37">
        <f>IF(AND(G19&gt;=5,G19&lt;10),1,IF(AND(G19&gt;=10,G19&lt;20),2,IF(AND(G19&gt;=20,G19&lt;30),3,IF(G19&gt;=30,4,0))))</f>
        <v>4</v>
      </c>
      <c r="B19" s="64"/>
      <c r="C19" s="1"/>
      <c r="D19" s="1"/>
      <c r="E19" s="1"/>
      <c r="F19" s="35"/>
      <c r="G19" s="2">
        <f>チャレンジ!G4</f>
        <v>30</v>
      </c>
    </row>
    <row r="20" spans="1:9" ht="16" customHeight="1">
      <c r="B20" s="39"/>
      <c r="C20" s="4"/>
      <c r="D20" s="4"/>
      <c r="E20" s="4"/>
      <c r="F20" s="39"/>
      <c r="G20" s="55"/>
      <c r="I20" s="53"/>
    </row>
    <row r="21" spans="1:9" ht="20.5" customHeight="1">
      <c r="A21" s="40"/>
      <c r="B21" s="67" t="s">
        <v>46</v>
      </c>
      <c r="C21" s="68"/>
      <c r="D21" s="68"/>
      <c r="E21" s="68"/>
      <c r="F21" s="41" t="str">
        <f>F11</f>
        <v>木下</v>
      </c>
      <c r="G21" s="41" t="str">
        <f>G11</f>
        <v>瑞基</v>
      </c>
    </row>
    <row r="22" spans="1:9" ht="15" customHeight="1">
      <c r="A22" s="40"/>
      <c r="B22" s="63" t="s">
        <v>21</v>
      </c>
      <c r="C22" s="1" t="s">
        <v>25</v>
      </c>
      <c r="D22" s="1" t="s">
        <v>23</v>
      </c>
      <c r="E22" s="1" t="s">
        <v>27</v>
      </c>
      <c r="F22" s="1" t="s">
        <v>57</v>
      </c>
      <c r="G22" s="1" t="s">
        <v>2</v>
      </c>
    </row>
    <row r="23" spans="1:9" ht="38" customHeight="1">
      <c r="A23" s="40">
        <f>IF(AND(G23&lt;=10,G23&gt;0),4,IF(AND(G23&gt;10,G23&lt;=12),3,IF(AND(G23&gt;12,G23&lt;=15),2,IF(AND(G23&gt;15,G23&lt;=20),1,0))))</f>
        <v>4</v>
      </c>
      <c r="B23" s="66"/>
      <c r="C23" s="1"/>
      <c r="D23" s="1"/>
      <c r="E23" s="1"/>
      <c r="F23" s="35"/>
      <c r="G23" s="5">
        <f>チャレンジ!I4</f>
        <v>10</v>
      </c>
    </row>
    <row r="24" spans="1:9" ht="3" customHeight="1">
      <c r="A24" s="40"/>
      <c r="B24" s="3"/>
      <c r="C24" s="4"/>
      <c r="D24" s="4"/>
      <c r="E24" s="4"/>
      <c r="F24" s="4"/>
      <c r="G24" s="4"/>
    </row>
    <row r="25" spans="1:9" ht="15" customHeight="1">
      <c r="A25" s="40"/>
      <c r="B25" s="63" t="s">
        <v>31</v>
      </c>
      <c r="C25" s="1" t="s">
        <v>29</v>
      </c>
      <c r="D25" s="1" t="s">
        <v>30</v>
      </c>
      <c r="E25" s="1" t="s">
        <v>33</v>
      </c>
      <c r="F25" s="1" t="s">
        <v>32</v>
      </c>
      <c r="G25" s="1" t="s">
        <v>2</v>
      </c>
    </row>
    <row r="26" spans="1:9" ht="38" customHeight="1">
      <c r="A26" s="40">
        <f>IF(AND(G26&lt;=0.125,G26&gt;0),4,IF(AND(G26&gt;0.125,G26&lt;=0.136),3,IF(AND(G26&gt;0.136,G26&lt;=0.146),2,IF(AND(G26&gt;0.146,G26&lt;=0.167),1,0))))</f>
        <v>3</v>
      </c>
      <c r="B26" s="69"/>
      <c r="C26" s="1"/>
      <c r="D26" s="1"/>
      <c r="E26" s="1"/>
      <c r="F26" s="35"/>
      <c r="G26" s="42">
        <f>チャレンジ!J4</f>
        <v>0.12708333333333333</v>
      </c>
    </row>
    <row r="27" spans="1:9" ht="3" customHeight="1">
      <c r="A27" s="40"/>
    </row>
    <row r="28" spans="1:9" ht="15" customHeight="1">
      <c r="A28" s="40"/>
      <c r="B28" s="63" t="s">
        <v>22</v>
      </c>
      <c r="C28" s="1" t="s">
        <v>26</v>
      </c>
      <c r="D28" s="1" t="s">
        <v>25</v>
      </c>
      <c r="E28" s="1" t="s">
        <v>24</v>
      </c>
      <c r="F28" s="1" t="s">
        <v>23</v>
      </c>
      <c r="G28" s="1" t="s">
        <v>2</v>
      </c>
    </row>
    <row r="29" spans="1:9" ht="37.5" customHeight="1">
      <c r="A29" s="40">
        <f>IF(AND(G29&lt;=15,G29&gt;0),4,IF(AND(G29&gt;15,G29&lt;=17),3,IF(AND(G29&gt;17,G29&lt;=20),2,IF(AND(G29&gt;20,G29&lt;=25),1,0))))</f>
        <v>2</v>
      </c>
      <c r="B29" s="64"/>
      <c r="C29" s="1"/>
      <c r="D29" s="1"/>
      <c r="E29" s="1"/>
      <c r="F29" s="35"/>
      <c r="G29" s="2">
        <f>チャレンジ!H4</f>
        <v>19.2</v>
      </c>
    </row>
    <row r="30" spans="1:9" ht="3" customHeight="1">
      <c r="A30" s="40"/>
    </row>
    <row r="31" spans="1:9" ht="15" customHeight="1">
      <c r="A31" s="40"/>
      <c r="B31" s="63" t="s">
        <v>47</v>
      </c>
      <c r="C31" s="1" t="s">
        <v>48</v>
      </c>
      <c r="D31" s="1" t="s">
        <v>49</v>
      </c>
      <c r="E31" s="1" t="s">
        <v>50</v>
      </c>
      <c r="F31" s="1" t="s">
        <v>56</v>
      </c>
      <c r="G31" s="1" t="s">
        <v>2</v>
      </c>
    </row>
    <row r="32" spans="1:9" ht="38" customHeight="1">
      <c r="A32" s="40">
        <f>IF(AND(G32&lt;=6.6,G32&gt;0),4,IF(AND(G32&gt;6.6,G32&lt;=7),3,IF(AND(G32&gt;7,G32&lt;=8),2,IF(AND(G32&gt;8,G32&lt;=9),1,0))))</f>
        <v>2</v>
      </c>
      <c r="B32" s="64"/>
      <c r="C32" s="1"/>
      <c r="D32" s="1"/>
      <c r="E32" s="1"/>
      <c r="F32" s="35"/>
      <c r="G32" s="2">
        <f>チャレンジ!K4</f>
        <v>7.04</v>
      </c>
    </row>
  </sheetData>
  <mergeCells count="13">
    <mergeCell ref="B12:B13"/>
    <mergeCell ref="B1:E1"/>
    <mergeCell ref="B2:B3"/>
    <mergeCell ref="B5:B6"/>
    <mergeCell ref="B8:B9"/>
    <mergeCell ref="B11:E11"/>
    <mergeCell ref="B31:B32"/>
    <mergeCell ref="B15:B16"/>
    <mergeCell ref="B18:B19"/>
    <mergeCell ref="B21:E21"/>
    <mergeCell ref="B22:B23"/>
    <mergeCell ref="B25:B26"/>
    <mergeCell ref="B28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チャレンジ</vt:lpstr>
      <vt:lpstr>カード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dt6y-</cp:lastModifiedBy>
  <cp:lastPrinted>2021-04-18T16:55:03Z</cp:lastPrinted>
  <dcterms:created xsi:type="dcterms:W3CDTF">2017-05-02T23:01:02Z</dcterms:created>
  <dcterms:modified xsi:type="dcterms:W3CDTF">2023-05-14T08:35:42Z</dcterms:modified>
</cp:coreProperties>
</file>