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6y-\Desktop\katayanagi\challenge\DATA\"/>
    </mc:Choice>
  </mc:AlternateContent>
  <xr:revisionPtr revIDLastSave="0" documentId="13_ncr:1_{55074121-D26B-486F-96F9-6F44D49796B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チャレンジ" sheetId="22" r:id="rId1"/>
    <sheet name="カード " sheetId="23" r:id="rId2"/>
  </sheets>
  <calcPr calcId="181029"/>
</workbook>
</file>

<file path=xl/calcChain.xml><?xml version="1.0" encoding="utf-8"?>
<calcChain xmlns="http://schemas.openxmlformats.org/spreadsheetml/2006/main">
  <c r="G1" i="23" l="1"/>
  <c r="G11" i="23" s="1"/>
  <c r="G21" i="23" s="1"/>
  <c r="F1" i="23"/>
  <c r="F11" i="23" s="1"/>
  <c r="F21" i="23" s="1"/>
  <c r="K4" i="22"/>
  <c r="G32" i="23" s="1"/>
  <c r="A32" i="23" s="1"/>
  <c r="J4" i="22"/>
  <c r="I4" i="22"/>
  <c r="G23" i="23" s="1"/>
  <c r="A23" i="23" s="1"/>
  <c r="H4" i="22"/>
  <c r="G29" i="23" s="1"/>
  <c r="A29" i="23" s="1"/>
  <c r="G4" i="22"/>
  <c r="G19" i="23" s="1"/>
  <c r="A19" i="23" s="1"/>
  <c r="F4" i="22"/>
  <c r="G16" i="23" s="1"/>
  <c r="A16" i="23" s="1"/>
  <c r="E4" i="22"/>
  <c r="G13" i="23" s="1"/>
  <c r="A13" i="23" s="1"/>
  <c r="D4" i="22"/>
  <c r="G9" i="23" s="1"/>
  <c r="A9" i="23" s="1"/>
  <c r="C4" i="22"/>
  <c r="G6" i="23" s="1"/>
  <c r="A6" i="23" s="1"/>
  <c r="B4" i="22"/>
  <c r="G3" i="23" s="1"/>
  <c r="A3" i="23" s="1"/>
  <c r="G26" i="23" l="1"/>
  <c r="A26" i="23" s="1"/>
  <c r="I3" i="23" s="1"/>
  <c r="I9" i="23" l="1"/>
  <c r="G1" i="22"/>
</calcChain>
</file>

<file path=xl/sharedStrings.xml><?xml version="1.0" encoding="utf-8"?>
<sst xmlns="http://schemas.openxmlformats.org/spreadsheetml/2006/main" count="94" uniqueCount="69">
  <si>
    <t>３０回</t>
    <rPh sb="2" eb="3">
      <t>カイ</t>
    </rPh>
    <phoneticPr fontId="1"/>
  </si>
  <si>
    <t>１００回</t>
    <rPh sb="3" eb="4">
      <t>カイ</t>
    </rPh>
    <phoneticPr fontId="1"/>
  </si>
  <si>
    <t>最高記録</t>
    <rPh sb="0" eb="2">
      <t>サイコウ</t>
    </rPh>
    <rPh sb="2" eb="4">
      <t>キロク</t>
    </rPh>
    <phoneticPr fontId="1"/>
  </si>
  <si>
    <t>１０回</t>
    <rPh sb="2" eb="3">
      <t>カイ</t>
    </rPh>
    <phoneticPr fontId="1"/>
  </si>
  <si>
    <t>キック距離</t>
    <rPh sb="3" eb="5">
      <t>キョリ</t>
    </rPh>
    <phoneticPr fontId="1"/>
  </si>
  <si>
    <t>１５ｍ</t>
    <phoneticPr fontId="1"/>
  </si>
  <si>
    <t>３回</t>
    <rPh sb="1" eb="2">
      <t>カイ</t>
    </rPh>
    <phoneticPr fontId="1"/>
  </si>
  <si>
    <t>５回</t>
    <rPh sb="1" eb="2">
      <t>カイ</t>
    </rPh>
    <phoneticPr fontId="1"/>
  </si>
  <si>
    <t>５０回</t>
    <rPh sb="2" eb="3">
      <t>カイ</t>
    </rPh>
    <phoneticPr fontId="1"/>
  </si>
  <si>
    <t>２０回</t>
    <rPh sb="2" eb="3">
      <t>カイ</t>
    </rPh>
    <phoneticPr fontId="1"/>
  </si>
  <si>
    <t>７５回</t>
    <rPh sb="2" eb="3">
      <t>カイ</t>
    </rPh>
    <phoneticPr fontId="1"/>
  </si>
  <si>
    <t>５ｍ</t>
    <phoneticPr fontId="1"/>
  </si>
  <si>
    <t>１０ｍ</t>
    <phoneticPr fontId="1"/>
  </si>
  <si>
    <t>７ｍ</t>
    <phoneticPr fontId="1"/>
  </si>
  <si>
    <t>１２ｍ</t>
    <phoneticPr fontId="1"/>
  </si>
  <si>
    <t>かべあて</t>
    <phoneticPr fontId="1"/>
  </si>
  <si>
    <t>リフティング</t>
    <phoneticPr fontId="2"/>
  </si>
  <si>
    <t>かべあて</t>
    <phoneticPr fontId="2"/>
  </si>
  <si>
    <t>ボールタッチ</t>
    <phoneticPr fontId="2"/>
  </si>
  <si>
    <t>ドリブル</t>
    <phoneticPr fontId="2"/>
  </si>
  <si>
    <t>ドリブル　　　　スピード　　　　　　</t>
    <phoneticPr fontId="1"/>
  </si>
  <si>
    <t>ボールタッチ　３０回</t>
    <rPh sb="9" eb="10">
      <t>カイ</t>
    </rPh>
    <phoneticPr fontId="1"/>
  </si>
  <si>
    <t>１５秒</t>
    <rPh sb="2" eb="3">
      <t>ビョウ</t>
    </rPh>
    <phoneticPr fontId="1"/>
  </si>
  <si>
    <t>１７秒</t>
    <rPh sb="2" eb="3">
      <t>ビョウ</t>
    </rPh>
    <phoneticPr fontId="1"/>
  </si>
  <si>
    <t>２０秒</t>
    <rPh sb="2" eb="3">
      <t>ビョウ</t>
    </rPh>
    <phoneticPr fontId="1"/>
  </si>
  <si>
    <t>２５秒</t>
    <rPh sb="2" eb="3">
      <t>ビョウ</t>
    </rPh>
    <phoneticPr fontId="1"/>
  </si>
  <si>
    <t>１２秒</t>
    <rPh sb="2" eb="3">
      <t>ビョウ</t>
    </rPh>
    <phoneticPr fontId="1"/>
  </si>
  <si>
    <t>ロード</t>
    <phoneticPr fontId="2"/>
  </si>
  <si>
    <t>４分</t>
    <rPh sb="1" eb="2">
      <t>フン</t>
    </rPh>
    <phoneticPr fontId="1"/>
  </si>
  <si>
    <t>３分３０秒</t>
    <rPh sb="1" eb="2">
      <t>フン</t>
    </rPh>
    <rPh sb="4" eb="5">
      <t>ビョウ</t>
    </rPh>
    <phoneticPr fontId="1"/>
  </si>
  <si>
    <t>ロードワーク（片柳小一周）</t>
    <rPh sb="7" eb="9">
      <t>カタヤナギ</t>
    </rPh>
    <rPh sb="9" eb="10">
      <t>ショウ</t>
    </rPh>
    <rPh sb="10" eb="12">
      <t>イッシュウ</t>
    </rPh>
    <phoneticPr fontId="1"/>
  </si>
  <si>
    <t>３分</t>
    <rPh sb="1" eb="2">
      <t>フン</t>
    </rPh>
    <phoneticPr fontId="1"/>
  </si>
  <si>
    <t>３分１５秒</t>
    <rPh sb="1" eb="2">
      <t>フン</t>
    </rPh>
    <rPh sb="4" eb="5">
      <t>ビョウ</t>
    </rPh>
    <phoneticPr fontId="1"/>
  </si>
  <si>
    <t>ＦＣ片柳　チャレンジ検定記録</t>
    <rPh sb="2" eb="4">
      <t>カタヤナギ</t>
    </rPh>
    <rPh sb="10" eb="12">
      <t>ケンテイ</t>
    </rPh>
    <rPh sb="12" eb="14">
      <t>キロク</t>
    </rPh>
    <phoneticPr fontId="2"/>
  </si>
  <si>
    <t>計測日</t>
    <rPh sb="0" eb="2">
      <t>ケイソク</t>
    </rPh>
    <rPh sb="2" eb="3">
      <t>ビ</t>
    </rPh>
    <phoneticPr fontId="2"/>
  </si>
  <si>
    <t>更新</t>
    <rPh sb="0" eb="2">
      <t>コウシン</t>
    </rPh>
    <phoneticPr fontId="1"/>
  </si>
  <si>
    <t>最高</t>
    <rPh sb="0" eb="2">
      <t>サイコウ</t>
    </rPh>
    <phoneticPr fontId="1"/>
  </si>
  <si>
    <t>短距離ターン</t>
    <rPh sb="0" eb="3">
      <t>タンキョリ</t>
    </rPh>
    <phoneticPr fontId="2"/>
  </si>
  <si>
    <t>リフティング</t>
    <phoneticPr fontId="1"/>
  </si>
  <si>
    <t>ロングキック</t>
    <phoneticPr fontId="2"/>
  </si>
  <si>
    <t>スローイン</t>
    <phoneticPr fontId="1"/>
  </si>
  <si>
    <t>リフティング チャレンジ</t>
    <phoneticPr fontId="1"/>
  </si>
  <si>
    <t>ワンバウンドリフティング</t>
    <phoneticPr fontId="1"/>
  </si>
  <si>
    <t>ノーバウンドリフティング</t>
    <phoneticPr fontId="1"/>
  </si>
  <si>
    <t>ヘッド　　　　　リフティング</t>
    <phoneticPr fontId="1"/>
  </si>
  <si>
    <t>キック・スローイン チャレンジ</t>
    <phoneticPr fontId="1"/>
  </si>
  <si>
    <t>スピード チャレンジ</t>
    <phoneticPr fontId="1"/>
  </si>
  <si>
    <t>短距離ターン</t>
    <rPh sb="0" eb="3">
      <t>タンキョリ</t>
    </rPh>
    <phoneticPr fontId="1"/>
  </si>
  <si>
    <t>９秒</t>
    <rPh sb="1" eb="2">
      <t>ビョウ</t>
    </rPh>
    <phoneticPr fontId="1"/>
  </si>
  <si>
    <t>８秒</t>
    <rPh sb="1" eb="2">
      <t>ビョウ</t>
    </rPh>
    <phoneticPr fontId="1"/>
  </si>
  <si>
    <t>７秒</t>
    <rPh sb="1" eb="2">
      <t>ビョウ</t>
    </rPh>
    <phoneticPr fontId="1"/>
  </si>
  <si>
    <t>スタート</t>
    <phoneticPr fontId="1"/>
  </si>
  <si>
    <t>６．６秒</t>
    <rPh sb="3" eb="4">
      <t>ビョウ</t>
    </rPh>
    <phoneticPr fontId="1"/>
  </si>
  <si>
    <t>１０秒</t>
    <rPh sb="2" eb="3">
      <t>ビョウ</t>
    </rPh>
    <phoneticPr fontId="1"/>
  </si>
  <si>
    <t>２４ｍ</t>
    <phoneticPr fontId="1"/>
  </si>
  <si>
    <t>１５回</t>
    <rPh sb="2" eb="3">
      <t>カイ</t>
    </rPh>
    <phoneticPr fontId="1"/>
  </si>
  <si>
    <t>獲得ポイント</t>
    <rPh sb="0" eb="2">
      <t>カクトク</t>
    </rPh>
    <phoneticPr fontId="1"/>
  </si>
  <si>
    <t>獲得できる懸賞</t>
    <rPh sb="0" eb="2">
      <t>カクトク</t>
    </rPh>
    <rPh sb="5" eb="7">
      <t>ケンショウ</t>
    </rPh>
    <phoneticPr fontId="1"/>
  </si>
  <si>
    <t>これまで獲得した懸賞</t>
    <rPh sb="4" eb="6">
      <t>カクトク</t>
    </rPh>
    <rPh sb="8" eb="10">
      <t>ケンショウ</t>
    </rPh>
    <phoneticPr fontId="1"/>
  </si>
  <si>
    <t>ﾜﾝﾊﾞﾝ回数</t>
    <rPh sb="5" eb="7">
      <t>カイスウ</t>
    </rPh>
    <phoneticPr fontId="1"/>
  </si>
  <si>
    <t>ﾉｰﾊﾞﾝ回数</t>
    <rPh sb="5" eb="7">
      <t>カイスウ</t>
    </rPh>
    <phoneticPr fontId="1"/>
  </si>
  <si>
    <t>ﾍｯﾄﾞ回数</t>
    <rPh sb="4" eb="6">
      <t>カイスウ</t>
    </rPh>
    <phoneticPr fontId="1"/>
  </si>
  <si>
    <t>距離ｍ</t>
    <rPh sb="0" eb="2">
      <t>キョリ</t>
    </rPh>
    <phoneticPr fontId="1"/>
  </si>
  <si>
    <t>連続回数</t>
    <rPh sb="0" eb="2">
      <t>レンゾク</t>
    </rPh>
    <rPh sb="2" eb="3">
      <t>カイ</t>
    </rPh>
    <rPh sb="3" eb="4">
      <t>スウ</t>
    </rPh>
    <phoneticPr fontId="1"/>
  </si>
  <si>
    <t>秒/30回</t>
  </si>
  <si>
    <t>秒/ｺｰｽ</t>
    <rPh sb="0" eb="1">
      <t>ビョウ</t>
    </rPh>
    <phoneticPr fontId="1"/>
  </si>
  <si>
    <t>分：秒</t>
    <rPh sb="0" eb="1">
      <t>フン</t>
    </rPh>
    <rPh sb="2" eb="3">
      <t>ビョウ</t>
    </rPh>
    <phoneticPr fontId="1"/>
  </si>
  <si>
    <t>原島</t>
    <rPh sb="0" eb="2">
      <t>ハラシマ</t>
    </rPh>
    <phoneticPr fontId="1"/>
  </si>
  <si>
    <t>未智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</si>
</sst>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h:mm;@"/>
    <numFmt numFmtId="177" formatCode="[$-F800]dddd\,\ mmmm\ dd\,\ yyyy"/>
    <numFmt numFmtId="178" formatCode="yyyy&quot;年&quot;m&quot;月&quot;d&quot;日&quot;;@"/>
  </numFmts>
  <fonts count="16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HGP創英角ﾎﾟｯﾌﾟ体"/>
      <family val="3"/>
      <charset val="128"/>
    </font>
    <font>
      <sz val="16"/>
      <color theme="1"/>
      <name val="HGS創英角ﾎﾟｯﾌﾟ体"/>
      <family val="3"/>
      <charset val="128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6"/>
      <color rgb="FFCC0000"/>
      <name val="HGP創英角ﾎﾟｯﾌﾟ体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6"/>
      <color rgb="FF0000FF"/>
      <name val="HGP創英角ﾎﾟｯﾌﾟ体"/>
      <family val="3"/>
      <charset val="128"/>
    </font>
    <font>
      <sz val="20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1" applyFont="1">
      <alignment vertical="center"/>
    </xf>
    <xf numFmtId="0" fontId="6" fillId="0" borderId="0" xfId="1" applyFont="1" applyAlignment="1">
      <alignment horizontal="center" vertical="center"/>
    </xf>
    <xf numFmtId="0" fontId="7" fillId="0" borderId="3" xfId="1" applyFont="1" applyBorder="1">
      <alignment vertical="center"/>
    </xf>
    <xf numFmtId="0" fontId="6" fillId="0" borderId="3" xfId="1" applyFont="1" applyBorder="1">
      <alignment vertical="center"/>
    </xf>
    <xf numFmtId="0" fontId="8" fillId="0" borderId="4" xfId="1" applyFont="1" applyBorder="1" applyAlignment="1">
      <alignment horizontal="center" vertical="center" shrinkToFit="1"/>
    </xf>
    <xf numFmtId="0" fontId="8" fillId="0" borderId="6" xfId="1" applyFont="1" applyBorder="1" applyAlignment="1">
      <alignment horizontal="center" vertical="center" shrinkToFit="1"/>
    </xf>
    <xf numFmtId="0" fontId="8" fillId="0" borderId="7" xfId="1" applyFont="1" applyBorder="1" applyAlignment="1">
      <alignment horizontal="center" vertical="center" shrinkToFit="1"/>
    </xf>
    <xf numFmtId="0" fontId="8" fillId="0" borderId="8" xfId="1" applyFont="1" applyBorder="1" applyAlignment="1">
      <alignment horizontal="center" vertical="center" shrinkToFit="1"/>
    </xf>
    <xf numFmtId="0" fontId="8" fillId="0" borderId="9" xfId="1" applyFont="1" applyBorder="1" applyAlignment="1">
      <alignment horizontal="center" vertical="center" shrinkToFit="1"/>
    </xf>
    <xf numFmtId="0" fontId="9" fillId="0" borderId="10" xfId="1" applyFont="1" applyBorder="1" applyAlignment="1">
      <alignment horizontal="center" vertical="center" shrinkToFit="1"/>
    </xf>
    <xf numFmtId="0" fontId="9" fillId="0" borderId="11" xfId="1" applyFont="1" applyBorder="1" applyAlignment="1">
      <alignment horizontal="center" vertical="center" shrinkToFit="1"/>
    </xf>
    <xf numFmtId="176" fontId="9" fillId="0" borderId="12" xfId="1" applyNumberFormat="1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178" fontId="10" fillId="0" borderId="12" xfId="1" applyNumberFormat="1" applyFont="1" applyBorder="1" applyAlignment="1">
      <alignment horizontal="left" vertical="center" indent="1"/>
    </xf>
    <xf numFmtId="0" fontId="9" fillId="0" borderId="9" xfId="1" applyFont="1" applyBorder="1" applyAlignment="1">
      <alignment horizontal="center" vertical="center" shrinkToFit="1"/>
    </xf>
    <xf numFmtId="0" fontId="9" fillId="0" borderId="12" xfId="1" applyFont="1" applyBorder="1" applyAlignment="1">
      <alignment horizontal="center" vertical="center"/>
    </xf>
    <xf numFmtId="178" fontId="10" fillId="0" borderId="13" xfId="1" applyNumberFormat="1" applyFont="1" applyBorder="1" applyAlignment="1">
      <alignment horizontal="left" vertical="center" indent="1"/>
    </xf>
    <xf numFmtId="176" fontId="9" fillId="0" borderId="13" xfId="1" applyNumberFormat="1" applyFont="1" applyBorder="1" applyAlignment="1">
      <alignment horizontal="center" vertical="center" shrinkToFit="1"/>
    </xf>
    <xf numFmtId="0" fontId="9" fillId="0" borderId="13" xfId="1" applyFont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9" fillId="3" borderId="5" xfId="1" applyFont="1" applyFill="1" applyBorder="1" applyAlignment="1">
      <alignment horizontal="center" vertical="center" shrinkToFit="1"/>
    </xf>
    <xf numFmtId="176" fontId="9" fillId="3" borderId="5" xfId="1" applyNumberFormat="1" applyFont="1" applyFill="1" applyBorder="1" applyAlignment="1">
      <alignment horizontal="center" vertical="center" shrinkToFit="1"/>
    </xf>
    <xf numFmtId="0" fontId="0" fillId="4" borderId="0" xfId="0" applyFill="1">
      <alignment vertical="center"/>
    </xf>
    <xf numFmtId="0" fontId="12" fillId="4" borderId="14" xfId="0" applyFont="1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5" borderId="0" xfId="0" applyFill="1">
      <alignment vertical="center"/>
    </xf>
    <xf numFmtId="0" fontId="12" fillId="5" borderId="14" xfId="0" applyFont="1" applyFill="1" applyBorder="1">
      <alignment vertical="center"/>
    </xf>
    <xf numFmtId="0" fontId="0" fillId="0" borderId="14" xfId="0" applyBorder="1" applyAlignment="1">
      <alignment horizontal="center" vertical="center"/>
    </xf>
    <xf numFmtId="0" fontId="0" fillId="2" borderId="0" xfId="0" applyFill="1">
      <alignment vertical="center"/>
    </xf>
    <xf numFmtId="0" fontId="12" fillId="2" borderId="14" xfId="0" applyFont="1" applyFill="1" applyBorder="1">
      <alignment vertical="center"/>
    </xf>
    <xf numFmtId="176" fontId="4" fillId="0" borderId="1" xfId="0" applyNumberFormat="1" applyFont="1" applyBorder="1" applyAlignment="1">
      <alignment horizontal="center" vertical="center"/>
    </xf>
    <xf numFmtId="0" fontId="9" fillId="6" borderId="0" xfId="1" applyFont="1" applyFill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77" fontId="13" fillId="0" borderId="16" xfId="0" applyNumberFormat="1" applyFont="1" applyBorder="1" applyAlignment="1">
      <alignment horizontal="left" vertical="center" indent="1"/>
    </xf>
    <xf numFmtId="0" fontId="9" fillId="0" borderId="17" xfId="1" applyFont="1" applyBorder="1" applyAlignment="1">
      <alignment horizontal="center" vertical="center" shrinkToFit="1"/>
    </xf>
    <xf numFmtId="176" fontId="9" fillId="0" borderId="16" xfId="1" applyNumberFormat="1" applyFont="1" applyBorder="1" applyAlignment="1">
      <alignment horizontal="center" vertical="center" shrinkToFit="1"/>
    </xf>
    <xf numFmtId="0" fontId="9" fillId="0" borderId="16" xfId="1" applyFont="1" applyBorder="1" applyAlignment="1">
      <alignment horizontal="center" vertical="center"/>
    </xf>
    <xf numFmtId="178" fontId="10" fillId="0" borderId="16" xfId="1" applyNumberFormat="1" applyFont="1" applyBorder="1" applyAlignment="1">
      <alignment horizontal="left" vertical="center" indent="1"/>
    </xf>
    <xf numFmtId="0" fontId="13" fillId="0" borderId="21" xfId="0" applyFont="1" applyBorder="1" applyAlignment="1">
      <alignment horizontal="center" vertical="center" shrinkToFit="1"/>
    </xf>
    <xf numFmtId="0" fontId="15" fillId="0" borderId="2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 shrinkToFit="1"/>
    </xf>
    <xf numFmtId="0" fontId="15" fillId="0" borderId="0" xfId="0" applyFont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9" fillId="6" borderId="17" xfId="1" applyFont="1" applyFill="1" applyBorder="1" applyAlignment="1">
      <alignment horizontal="center" vertical="center" shrinkToFit="1"/>
    </xf>
    <xf numFmtId="176" fontId="9" fillId="6" borderId="16" xfId="1" applyNumberFormat="1" applyFont="1" applyFill="1" applyBorder="1" applyAlignment="1">
      <alignment horizontal="center" vertical="center" shrinkToFit="1"/>
    </xf>
    <xf numFmtId="0" fontId="9" fillId="2" borderId="10" xfId="1" applyFont="1" applyFill="1" applyBorder="1" applyAlignment="1">
      <alignment horizontal="center" vertical="center" shrinkToFit="1"/>
    </xf>
    <xf numFmtId="0" fontId="9" fillId="2" borderId="17" xfId="1" applyFont="1" applyFill="1" applyBorder="1" applyAlignment="1">
      <alignment horizontal="center" vertical="center" shrinkToFit="1"/>
    </xf>
    <xf numFmtId="0" fontId="9" fillId="6" borderId="16" xfId="1" applyFont="1" applyFill="1" applyBorder="1" applyAlignment="1">
      <alignment horizontal="center" vertical="center"/>
    </xf>
    <xf numFmtId="176" fontId="9" fillId="2" borderId="16" xfId="1" applyNumberFormat="1" applyFont="1" applyFill="1" applyBorder="1" applyAlignment="1">
      <alignment horizontal="center" vertical="center" shrinkToFit="1"/>
    </xf>
    <xf numFmtId="0" fontId="9" fillId="2" borderId="16" xfId="1" applyFont="1" applyFill="1" applyBorder="1" applyAlignment="1">
      <alignment horizontal="center" vertical="center"/>
    </xf>
    <xf numFmtId="0" fontId="9" fillId="2" borderId="13" xfId="1" applyFont="1" applyFill="1" applyBorder="1" applyAlignment="1">
      <alignment horizontal="center" vertical="center"/>
    </xf>
    <xf numFmtId="176" fontId="9" fillId="2" borderId="13" xfId="1" applyNumberFormat="1" applyFont="1" applyFill="1" applyBorder="1" applyAlignment="1">
      <alignment horizontal="center" vertical="center" shrinkToFit="1"/>
    </xf>
    <xf numFmtId="0" fontId="7" fillId="0" borderId="18" xfId="1" applyFont="1" applyBorder="1" applyAlignment="1">
      <alignment horizontal="center" vertical="center" shrinkToFit="1"/>
    </xf>
    <xf numFmtId="0" fontId="0" fillId="0" borderId="4" xfId="0" applyBorder="1">
      <alignment vertical="center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vertical="center" wrapText="1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4" fillId="2" borderId="2" xfId="0" applyFont="1" applyFill="1" applyBorder="1">
      <alignment vertical="center"/>
    </xf>
    <xf numFmtId="0" fontId="0" fillId="2" borderId="2" xfId="0" applyFill="1" applyBorder="1">
      <alignment vertical="center"/>
    </xf>
    <xf numFmtId="0" fontId="0" fillId="0" borderId="20" xfId="0" applyBorder="1" applyAlignment="1">
      <alignment horizontal="center" vertical="center" wrapText="1"/>
    </xf>
    <xf numFmtId="0" fontId="14" fillId="4" borderId="14" xfId="0" applyFont="1" applyFill="1" applyBorder="1">
      <alignment vertical="center"/>
    </xf>
    <xf numFmtId="0" fontId="0" fillId="4" borderId="14" xfId="0" applyFill="1" applyBorder="1">
      <alignment vertical="center"/>
    </xf>
    <xf numFmtId="0" fontId="14" fillId="5" borderId="2" xfId="0" applyFont="1" applyFill="1" applyBorder="1" applyAlignment="1">
      <alignment vertical="center" shrinkToFit="1"/>
    </xf>
    <xf numFmtId="0" fontId="0" fillId="5" borderId="2" xfId="0" applyFill="1" applyBorder="1" applyAlignment="1">
      <alignment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0</xdr:rowOff>
    </xdr:from>
    <xdr:to>
      <xdr:col>10</xdr:col>
      <xdr:colOff>0</xdr:colOff>
      <xdr:row>1</xdr:row>
      <xdr:rowOff>12700</xdr:rowOff>
    </xdr:to>
    <xdr:sp macro="" textlink="">
      <xdr:nvSpPr>
        <xdr:cNvPr id="16" name="四角形: 角を丸くする 15">
          <a:extLst>
            <a:ext uri="{FF2B5EF4-FFF2-40B4-BE49-F238E27FC236}">
              <a16:creationId xmlns:a16="http://schemas.microsoft.com/office/drawing/2014/main" id="{6A431E1E-14B1-4E68-BBB7-60942E6A7C3C}"/>
            </a:ext>
          </a:extLst>
        </xdr:cNvPr>
        <xdr:cNvSpPr/>
      </xdr:nvSpPr>
      <xdr:spPr>
        <a:xfrm>
          <a:off x="6686550" y="0"/>
          <a:ext cx="673100" cy="323850"/>
        </a:xfrm>
        <a:prstGeom prst="roundRect">
          <a:avLst>
            <a:gd name="adj" fmla="val 34445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0</xdr:colOff>
      <xdr:row>32</xdr:row>
      <xdr:rowOff>0</xdr:rowOff>
    </xdr:from>
    <xdr:to>
      <xdr:col>2</xdr:col>
      <xdr:colOff>0</xdr:colOff>
      <xdr:row>33</xdr:row>
      <xdr:rowOff>6350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0AA44CF7-D4C7-46A1-A9B6-4451D0C36CBB}"/>
            </a:ext>
          </a:extLst>
        </xdr:cNvPr>
        <xdr:cNvSpPr/>
      </xdr:nvSpPr>
      <xdr:spPr>
        <a:xfrm>
          <a:off x="1301750" y="10096500"/>
          <a:ext cx="673100" cy="323850"/>
        </a:xfrm>
        <a:prstGeom prst="roundRect">
          <a:avLst>
            <a:gd name="adj" fmla="val 34445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6350</xdr:colOff>
      <xdr:row>18</xdr:row>
      <xdr:rowOff>298450</xdr:rowOff>
    </xdr:from>
    <xdr:to>
      <xdr:col>5</xdr:col>
      <xdr:colOff>6350</xdr:colOff>
      <xdr:row>19</xdr:row>
      <xdr:rowOff>304800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5982C0A6-DAFD-447F-A84B-DED96376368A}"/>
            </a:ext>
          </a:extLst>
        </xdr:cNvPr>
        <xdr:cNvSpPr/>
      </xdr:nvSpPr>
      <xdr:spPr>
        <a:xfrm>
          <a:off x="3327400" y="5949950"/>
          <a:ext cx="673100" cy="323850"/>
        </a:xfrm>
        <a:prstGeom prst="roundRect">
          <a:avLst>
            <a:gd name="adj" fmla="val 34445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660400</xdr:colOff>
      <xdr:row>39</xdr:row>
      <xdr:rowOff>12700</xdr:rowOff>
    </xdr:from>
    <xdr:to>
      <xdr:col>5</xdr:col>
      <xdr:colOff>660400</xdr:colOff>
      <xdr:row>40</xdr:row>
      <xdr:rowOff>19050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6A6935C9-EA80-49B1-A9BB-477C31DE8609}"/>
            </a:ext>
          </a:extLst>
        </xdr:cNvPr>
        <xdr:cNvSpPr/>
      </xdr:nvSpPr>
      <xdr:spPr>
        <a:xfrm>
          <a:off x="3981450" y="12331700"/>
          <a:ext cx="673100" cy="323850"/>
        </a:xfrm>
        <a:prstGeom prst="roundRect">
          <a:avLst>
            <a:gd name="adj" fmla="val 34445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654050</xdr:colOff>
      <xdr:row>32</xdr:row>
      <xdr:rowOff>6350</xdr:rowOff>
    </xdr:from>
    <xdr:to>
      <xdr:col>7</xdr:col>
      <xdr:colOff>654050</xdr:colOff>
      <xdr:row>33</xdr:row>
      <xdr:rowOff>12700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239CBB54-48B3-4C6A-B4BB-C3C688440A57}"/>
            </a:ext>
          </a:extLst>
        </xdr:cNvPr>
        <xdr:cNvSpPr/>
      </xdr:nvSpPr>
      <xdr:spPr>
        <a:xfrm>
          <a:off x="5321300" y="10102850"/>
          <a:ext cx="673100" cy="323850"/>
        </a:xfrm>
        <a:prstGeom prst="roundRect">
          <a:avLst>
            <a:gd name="adj" fmla="val 34445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6350</xdr:colOff>
      <xdr:row>25</xdr:row>
      <xdr:rowOff>6350</xdr:rowOff>
    </xdr:from>
    <xdr:to>
      <xdr:col>9</xdr:col>
      <xdr:colOff>6350</xdr:colOff>
      <xdr:row>26</xdr:row>
      <xdr:rowOff>12700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368DDC1A-6B37-4108-AAB7-BAC645790338}"/>
            </a:ext>
          </a:extLst>
        </xdr:cNvPr>
        <xdr:cNvSpPr/>
      </xdr:nvSpPr>
      <xdr:spPr>
        <a:xfrm>
          <a:off x="6019800" y="7880350"/>
          <a:ext cx="673100" cy="323850"/>
        </a:xfrm>
        <a:prstGeom prst="roundRect">
          <a:avLst>
            <a:gd name="adj" fmla="val 34445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666750</xdr:colOff>
      <xdr:row>39</xdr:row>
      <xdr:rowOff>311150</xdr:rowOff>
    </xdr:from>
    <xdr:to>
      <xdr:col>10</xdr:col>
      <xdr:colOff>666750</xdr:colOff>
      <xdr:row>41</xdr:row>
      <xdr:rowOff>0</xdr:rowOff>
    </xdr:to>
    <xdr:sp macro="" textlink="">
      <xdr:nvSpPr>
        <xdr:cNvPr id="10" name="四角形: 角を丸くする 9">
          <a:extLst>
            <a:ext uri="{FF2B5EF4-FFF2-40B4-BE49-F238E27FC236}">
              <a16:creationId xmlns:a16="http://schemas.microsoft.com/office/drawing/2014/main" id="{A58DDEAA-732B-4B35-B44E-4BEE131829DC}"/>
            </a:ext>
          </a:extLst>
        </xdr:cNvPr>
        <xdr:cNvSpPr/>
      </xdr:nvSpPr>
      <xdr:spPr>
        <a:xfrm>
          <a:off x="7353300" y="12630150"/>
          <a:ext cx="673100" cy="323850"/>
        </a:xfrm>
        <a:prstGeom prst="roundRect">
          <a:avLst>
            <a:gd name="adj" fmla="val 34445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0</xdr:colOff>
      <xdr:row>28</xdr:row>
      <xdr:rowOff>0</xdr:rowOff>
    </xdr:from>
    <xdr:to>
      <xdr:col>7</xdr:col>
      <xdr:colOff>0</xdr:colOff>
      <xdr:row>29</xdr:row>
      <xdr:rowOff>6350</xdr:rowOff>
    </xdr:to>
    <xdr:sp macro="" textlink="">
      <xdr:nvSpPr>
        <xdr:cNvPr id="12" name="四角形: 角を丸くする 11">
          <a:extLst>
            <a:ext uri="{FF2B5EF4-FFF2-40B4-BE49-F238E27FC236}">
              <a16:creationId xmlns:a16="http://schemas.microsoft.com/office/drawing/2014/main" id="{86377C62-5799-4CFF-A3F0-35AE2DE403C4}"/>
            </a:ext>
          </a:extLst>
        </xdr:cNvPr>
        <xdr:cNvSpPr/>
      </xdr:nvSpPr>
      <xdr:spPr>
        <a:xfrm>
          <a:off x="4667250" y="8826500"/>
          <a:ext cx="673100" cy="323850"/>
        </a:xfrm>
        <a:prstGeom prst="roundRect">
          <a:avLst>
            <a:gd name="adj" fmla="val 34445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0</xdr:colOff>
      <xdr:row>41</xdr:row>
      <xdr:rowOff>0</xdr:rowOff>
    </xdr:from>
    <xdr:to>
      <xdr:col>10</xdr:col>
      <xdr:colOff>0</xdr:colOff>
      <xdr:row>42</xdr:row>
      <xdr:rowOff>6350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F7588C04-B10E-476B-8717-B9AD506D830F}"/>
            </a:ext>
          </a:extLst>
        </xdr:cNvPr>
        <xdr:cNvSpPr/>
      </xdr:nvSpPr>
      <xdr:spPr>
        <a:xfrm>
          <a:off x="6686550" y="12954000"/>
          <a:ext cx="673100" cy="323850"/>
        </a:xfrm>
        <a:prstGeom prst="roundRect">
          <a:avLst>
            <a:gd name="adj" fmla="val 34445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6350</xdr:colOff>
      <xdr:row>15</xdr:row>
      <xdr:rowOff>44450</xdr:rowOff>
    </xdr:from>
    <xdr:to>
      <xdr:col>2</xdr:col>
      <xdr:colOff>590550</xdr:colOff>
      <xdr:row>15</xdr:row>
      <xdr:rowOff>558800</xdr:rowOff>
    </xdr:to>
    <xdr:pic>
      <xdr:nvPicPr>
        <xdr:cNvPr id="2275" name="図 6">
          <a:extLst>
            <a:ext uri="{FF2B5EF4-FFF2-40B4-BE49-F238E27FC236}">
              <a16:creationId xmlns:a16="http://schemas.microsoft.com/office/drawing/2014/main" id="{6145C7CE-30B2-458F-A9E7-9D4D60145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4489" r="12358"/>
        <a:stretch>
          <a:fillRect/>
        </a:stretch>
      </xdr:blipFill>
      <xdr:spPr bwMode="auto">
        <a:xfrm>
          <a:off x="984250" y="4591050"/>
          <a:ext cx="584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584200</xdr:colOff>
      <xdr:row>18</xdr:row>
      <xdr:rowOff>514350</xdr:rowOff>
    </xdr:to>
    <xdr:pic>
      <xdr:nvPicPr>
        <xdr:cNvPr id="3" name="図 6">
          <a:extLst>
            <a:ext uri="{FF2B5EF4-FFF2-40B4-BE49-F238E27FC236}">
              <a16:creationId xmlns:a16="http://schemas.microsoft.com/office/drawing/2014/main" id="{0BF88693-E3C8-4712-BE30-59959D148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4489" r="12358"/>
        <a:stretch>
          <a:fillRect/>
        </a:stretch>
      </xdr:blipFill>
      <xdr:spPr bwMode="auto">
        <a:xfrm>
          <a:off x="977900" y="5461000"/>
          <a:ext cx="584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584200</xdr:colOff>
      <xdr:row>2</xdr:row>
      <xdr:rowOff>514350</xdr:rowOff>
    </xdr:to>
    <xdr:pic>
      <xdr:nvPicPr>
        <xdr:cNvPr id="4" name="図 6">
          <a:extLst>
            <a:ext uri="{FF2B5EF4-FFF2-40B4-BE49-F238E27FC236}">
              <a16:creationId xmlns:a16="http://schemas.microsoft.com/office/drawing/2014/main" id="{2D881348-0254-473E-97F0-7D50C2E8C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4489" r="12358"/>
        <a:stretch>
          <a:fillRect/>
        </a:stretch>
      </xdr:blipFill>
      <xdr:spPr bwMode="auto">
        <a:xfrm>
          <a:off x="977900" y="514350"/>
          <a:ext cx="584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584200</xdr:colOff>
      <xdr:row>12</xdr:row>
      <xdr:rowOff>514350</xdr:rowOff>
    </xdr:to>
    <xdr:pic>
      <xdr:nvPicPr>
        <xdr:cNvPr id="5" name="図 6">
          <a:extLst>
            <a:ext uri="{FF2B5EF4-FFF2-40B4-BE49-F238E27FC236}">
              <a16:creationId xmlns:a16="http://schemas.microsoft.com/office/drawing/2014/main" id="{2620A0FF-E649-4D3B-B6FD-CA187DBF2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4489" r="12358"/>
        <a:stretch>
          <a:fillRect/>
        </a:stretch>
      </xdr:blipFill>
      <xdr:spPr bwMode="auto">
        <a:xfrm>
          <a:off x="977900" y="3632200"/>
          <a:ext cx="584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584200</xdr:colOff>
      <xdr:row>18</xdr:row>
      <xdr:rowOff>514350</xdr:rowOff>
    </xdr:to>
    <xdr:pic>
      <xdr:nvPicPr>
        <xdr:cNvPr id="6" name="図 6">
          <a:extLst>
            <a:ext uri="{FF2B5EF4-FFF2-40B4-BE49-F238E27FC236}">
              <a16:creationId xmlns:a16="http://schemas.microsoft.com/office/drawing/2014/main" id="{1679AC88-6783-4E44-B56B-60ED27B14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4489" r="12358"/>
        <a:stretch>
          <a:fillRect/>
        </a:stretch>
      </xdr:blipFill>
      <xdr:spPr bwMode="auto">
        <a:xfrm>
          <a:off x="1612900" y="5461000"/>
          <a:ext cx="584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584200</xdr:colOff>
      <xdr:row>23</xdr:row>
      <xdr:rowOff>31750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47F78013-9E57-4BCE-B405-DBCC7129A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4489" r="12358"/>
        <a:stretch>
          <a:fillRect/>
        </a:stretch>
      </xdr:blipFill>
      <xdr:spPr bwMode="auto">
        <a:xfrm>
          <a:off x="977900" y="6686550"/>
          <a:ext cx="584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584200</xdr:colOff>
      <xdr:row>32</xdr:row>
      <xdr:rowOff>31750</xdr:rowOff>
    </xdr:to>
    <xdr:pic>
      <xdr:nvPicPr>
        <xdr:cNvPr id="8" name="図 6">
          <a:extLst>
            <a:ext uri="{FF2B5EF4-FFF2-40B4-BE49-F238E27FC236}">
              <a16:creationId xmlns:a16="http://schemas.microsoft.com/office/drawing/2014/main" id="{5A13CC9B-1C7F-4DE6-9050-BAC9C552E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4489" r="12358"/>
        <a:stretch>
          <a:fillRect/>
        </a:stretch>
      </xdr:blipFill>
      <xdr:spPr bwMode="auto">
        <a:xfrm>
          <a:off x="977900" y="8813800"/>
          <a:ext cx="584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584200</xdr:colOff>
      <xdr:row>12</xdr:row>
      <xdr:rowOff>514350</xdr:rowOff>
    </xdr:to>
    <xdr:pic>
      <xdr:nvPicPr>
        <xdr:cNvPr id="9" name="図 6">
          <a:extLst>
            <a:ext uri="{FF2B5EF4-FFF2-40B4-BE49-F238E27FC236}">
              <a16:creationId xmlns:a16="http://schemas.microsoft.com/office/drawing/2014/main" id="{2825BA3D-C361-40FC-A2E5-87D5B5BB3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4489" r="12358"/>
        <a:stretch>
          <a:fillRect/>
        </a:stretch>
      </xdr:blipFill>
      <xdr:spPr bwMode="auto">
        <a:xfrm>
          <a:off x="1612900" y="3632200"/>
          <a:ext cx="584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584200</xdr:colOff>
      <xdr:row>30</xdr:row>
      <xdr:rowOff>0</xdr:rowOff>
    </xdr:to>
    <xdr:pic>
      <xdr:nvPicPr>
        <xdr:cNvPr id="10" name="図 6">
          <a:extLst>
            <a:ext uri="{FF2B5EF4-FFF2-40B4-BE49-F238E27FC236}">
              <a16:creationId xmlns:a16="http://schemas.microsoft.com/office/drawing/2014/main" id="{93650E3C-50E4-4F50-BD11-D62E5A195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4489" r="12358"/>
        <a:stretch>
          <a:fillRect/>
        </a:stretch>
      </xdr:blipFill>
      <xdr:spPr bwMode="auto">
        <a:xfrm>
          <a:off x="977900" y="8108950"/>
          <a:ext cx="584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584200</xdr:colOff>
      <xdr:row>15</xdr:row>
      <xdr:rowOff>514350</xdr:rowOff>
    </xdr:to>
    <xdr:pic>
      <xdr:nvPicPr>
        <xdr:cNvPr id="11" name="図 23">
          <a:extLst>
            <a:ext uri="{FF2B5EF4-FFF2-40B4-BE49-F238E27FC236}">
              <a16:creationId xmlns:a16="http://schemas.microsoft.com/office/drawing/2014/main" id="{BC9BE97D-8A39-42B5-B7CC-33F3CEE59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4489" r="12358"/>
        <a:stretch>
          <a:fillRect/>
        </a:stretch>
      </xdr:blipFill>
      <xdr:spPr bwMode="auto">
        <a:xfrm>
          <a:off x="1612900" y="4546600"/>
          <a:ext cx="584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584200</xdr:colOff>
      <xdr:row>23</xdr:row>
      <xdr:rowOff>31750</xdr:rowOff>
    </xdr:to>
    <xdr:pic>
      <xdr:nvPicPr>
        <xdr:cNvPr id="12" name="図 23">
          <a:extLst>
            <a:ext uri="{FF2B5EF4-FFF2-40B4-BE49-F238E27FC236}">
              <a16:creationId xmlns:a16="http://schemas.microsoft.com/office/drawing/2014/main" id="{7C8309C4-42A5-44ED-BCE6-5AC2A8073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4489" r="12358"/>
        <a:stretch>
          <a:fillRect/>
        </a:stretch>
      </xdr:blipFill>
      <xdr:spPr bwMode="auto">
        <a:xfrm>
          <a:off x="1612900" y="6686550"/>
          <a:ext cx="584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596900</xdr:colOff>
      <xdr:row>18</xdr:row>
      <xdr:rowOff>57150</xdr:rowOff>
    </xdr:from>
    <xdr:to>
      <xdr:col>4</xdr:col>
      <xdr:colOff>546100</xdr:colOff>
      <xdr:row>19</xdr:row>
      <xdr:rowOff>0</xdr:rowOff>
    </xdr:to>
    <xdr:pic>
      <xdr:nvPicPr>
        <xdr:cNvPr id="2" name="図 6">
          <a:extLst>
            <a:ext uri="{FF2B5EF4-FFF2-40B4-BE49-F238E27FC236}">
              <a16:creationId xmlns:a16="http://schemas.microsoft.com/office/drawing/2014/main" id="{CAE05D73-2A5E-4A70-9B86-94F943362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4489" r="12358"/>
        <a:stretch>
          <a:fillRect/>
        </a:stretch>
      </xdr:blipFill>
      <xdr:spPr bwMode="auto">
        <a:xfrm>
          <a:off x="2209800" y="5518150"/>
          <a:ext cx="584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5"/>
  <sheetViews>
    <sheetView tabSelected="1" workbookViewId="0">
      <pane xSplit="1" ySplit="4" topLeftCell="B34" activePane="bottomRight" state="frozen"/>
      <selection pane="topRight" activeCell="B1" sqref="B1"/>
      <selection pane="bottomLeft" activeCell="A5" sqref="A5"/>
      <selection pane="bottomRight" activeCell="O37" sqref="O37"/>
    </sheetView>
  </sheetViews>
  <sheetFormatPr defaultColWidth="9" defaultRowHeight="13"/>
  <cols>
    <col min="1" max="1" width="18.6328125" style="6" customWidth="1"/>
    <col min="2" max="10" width="9.6328125" style="7" customWidth="1"/>
    <col min="11" max="11" width="9.6328125" style="6" customWidth="1"/>
    <col min="12" max="12" width="9" style="6" customWidth="1"/>
    <col min="13" max="244" width="9" style="6"/>
    <col min="245" max="245" width="4.08984375" style="6" customWidth="1"/>
    <col min="246" max="246" width="14.08984375" style="6" customWidth="1"/>
    <col min="247" max="252" width="12.6328125" style="6" customWidth="1"/>
    <col min="253" max="253" width="7.453125" style="6" customWidth="1"/>
    <col min="254" max="16384" width="9" style="6"/>
  </cols>
  <sheetData>
    <row r="1" spans="1:11" ht="24.75" customHeight="1" thickBot="1">
      <c r="A1" s="8" t="s">
        <v>33</v>
      </c>
      <c r="B1" s="9"/>
      <c r="C1" s="9"/>
      <c r="D1" s="9"/>
      <c r="E1" s="18" t="s">
        <v>67</v>
      </c>
      <c r="F1" s="18" t="s">
        <v>68</v>
      </c>
      <c r="G1" s="41">
        <f>'カード '!I3</f>
        <v>14</v>
      </c>
      <c r="H1" s="39" t="s">
        <v>51</v>
      </c>
      <c r="I1" s="19" t="s">
        <v>35</v>
      </c>
      <c r="J1" s="40" t="s">
        <v>36</v>
      </c>
    </row>
    <row r="2" spans="1:11" ht="24.75" customHeight="1">
      <c r="A2" s="61" t="s">
        <v>34</v>
      </c>
      <c r="B2" s="12" t="s">
        <v>16</v>
      </c>
      <c r="C2" s="12" t="s">
        <v>16</v>
      </c>
      <c r="D2" s="12" t="s">
        <v>38</v>
      </c>
      <c r="E2" s="12" t="s">
        <v>39</v>
      </c>
      <c r="F2" s="14" t="s">
        <v>40</v>
      </c>
      <c r="G2" s="13" t="s">
        <v>17</v>
      </c>
      <c r="H2" s="13" t="s">
        <v>18</v>
      </c>
      <c r="I2" s="13" t="s">
        <v>19</v>
      </c>
      <c r="J2" s="14" t="s">
        <v>27</v>
      </c>
      <c r="K2" s="21" t="s">
        <v>37</v>
      </c>
    </row>
    <row r="3" spans="1:11" ht="21" customHeight="1" thickBot="1">
      <c r="A3" s="62"/>
      <c r="B3" s="10" t="s">
        <v>59</v>
      </c>
      <c r="C3" s="10" t="s">
        <v>60</v>
      </c>
      <c r="D3" s="10" t="s">
        <v>61</v>
      </c>
      <c r="E3" s="10" t="s">
        <v>62</v>
      </c>
      <c r="F3" s="10" t="s">
        <v>62</v>
      </c>
      <c r="G3" s="10" t="s">
        <v>63</v>
      </c>
      <c r="H3" s="10" t="s">
        <v>64</v>
      </c>
      <c r="I3" s="10" t="s">
        <v>65</v>
      </c>
      <c r="J3" s="10" t="s">
        <v>66</v>
      </c>
      <c r="K3" s="11" t="s">
        <v>65</v>
      </c>
    </row>
    <row r="4" spans="1:11" ht="25" customHeight="1" thickBot="1">
      <c r="A4" s="26" t="s">
        <v>2</v>
      </c>
      <c r="B4" s="27">
        <f t="shared" ref="B4:G4" si="0">MAX(B5:B44)</f>
        <v>13</v>
      </c>
      <c r="C4" s="27">
        <f t="shared" si="0"/>
        <v>0</v>
      </c>
      <c r="D4" s="27">
        <f t="shared" si="0"/>
        <v>0</v>
      </c>
      <c r="E4" s="27">
        <f t="shared" si="0"/>
        <v>14.9</v>
      </c>
      <c r="F4" s="27">
        <f t="shared" si="0"/>
        <v>11.4</v>
      </c>
      <c r="G4" s="27">
        <f t="shared" si="0"/>
        <v>20</v>
      </c>
      <c r="H4" s="27">
        <f>MIN(H5:H44)</f>
        <v>21.5</v>
      </c>
      <c r="I4" s="27">
        <f>MIN(I5:I44)</f>
        <v>14.7</v>
      </c>
      <c r="J4" s="28">
        <f>MIN(J5:J44)</f>
        <v>0.17361111111111113</v>
      </c>
      <c r="K4" s="27">
        <f>MIN(K5:K44)</f>
        <v>7.62</v>
      </c>
    </row>
    <row r="5" spans="1:11" ht="25" customHeight="1">
      <c r="A5" s="42">
        <v>44394</v>
      </c>
      <c r="B5" s="52">
        <v>2</v>
      </c>
      <c r="C5" s="43"/>
      <c r="D5" s="43"/>
      <c r="E5" s="52">
        <v>3.8</v>
      </c>
      <c r="F5" s="52">
        <v>5.5</v>
      </c>
      <c r="G5" s="52">
        <v>7</v>
      </c>
      <c r="H5" s="52">
        <v>53.6</v>
      </c>
      <c r="I5" s="43"/>
      <c r="J5" s="53">
        <v>0.21249999999999999</v>
      </c>
      <c r="K5" s="45"/>
    </row>
    <row r="6" spans="1:11" ht="25" customHeight="1">
      <c r="A6" s="46">
        <v>44408</v>
      </c>
      <c r="B6" s="15"/>
      <c r="C6" s="15"/>
      <c r="D6" s="15"/>
      <c r="E6" s="54">
        <v>5.2</v>
      </c>
      <c r="F6" s="15">
        <v>4.4000000000000004</v>
      </c>
      <c r="G6" s="54">
        <v>7</v>
      </c>
      <c r="H6" s="54">
        <v>46</v>
      </c>
      <c r="I6" s="15"/>
      <c r="J6" s="44">
        <v>0.22430555555555556</v>
      </c>
      <c r="K6" s="45"/>
    </row>
    <row r="7" spans="1:11" ht="25" customHeight="1">
      <c r="A7" s="46">
        <v>44485</v>
      </c>
      <c r="B7" s="55">
        <v>3</v>
      </c>
      <c r="C7" s="43"/>
      <c r="D7" s="43"/>
      <c r="E7" s="55">
        <v>6</v>
      </c>
      <c r="F7" s="43">
        <v>4.4000000000000004</v>
      </c>
      <c r="G7" s="43">
        <v>5</v>
      </c>
      <c r="H7" s="55">
        <v>30.8</v>
      </c>
      <c r="I7" s="52">
        <v>17.100000000000001</v>
      </c>
      <c r="J7" s="57">
        <v>0.20208333333333331</v>
      </c>
      <c r="K7" s="56">
        <v>9.59</v>
      </c>
    </row>
    <row r="8" spans="1:11" ht="25" customHeight="1">
      <c r="A8" s="46">
        <v>44492</v>
      </c>
      <c r="B8" s="54">
        <v>6</v>
      </c>
      <c r="C8" s="15"/>
      <c r="D8" s="15"/>
      <c r="E8" s="54">
        <v>6.3</v>
      </c>
      <c r="F8" s="15">
        <v>5.2</v>
      </c>
      <c r="G8" s="54">
        <v>13</v>
      </c>
      <c r="H8" s="54">
        <v>29</v>
      </c>
      <c r="I8" s="15"/>
      <c r="J8" s="44">
        <v>0.22847222222222222</v>
      </c>
      <c r="K8" s="58">
        <v>8.7799999999999994</v>
      </c>
    </row>
    <row r="9" spans="1:11" ht="25" customHeight="1">
      <c r="A9" s="46">
        <v>44500</v>
      </c>
      <c r="B9" s="43"/>
      <c r="C9" s="43"/>
      <c r="D9" s="43"/>
      <c r="E9" s="43"/>
      <c r="F9" s="43"/>
      <c r="G9" s="43"/>
      <c r="H9" s="43"/>
      <c r="I9" s="43"/>
      <c r="J9" s="44">
        <v>0.19305555555555554</v>
      </c>
      <c r="K9" s="45"/>
    </row>
    <row r="10" spans="1:11" ht="25" customHeight="1">
      <c r="A10" s="46">
        <v>44506</v>
      </c>
      <c r="B10" s="15">
        <v>6</v>
      </c>
      <c r="C10" s="15"/>
      <c r="D10" s="15"/>
      <c r="E10" s="15">
        <v>5.4</v>
      </c>
      <c r="F10" s="54">
        <v>6.7</v>
      </c>
      <c r="G10" s="15">
        <v>2</v>
      </c>
      <c r="H10" s="15">
        <v>33</v>
      </c>
      <c r="I10" s="15">
        <v>17.899999999999999</v>
      </c>
      <c r="J10" s="57">
        <v>0.19027777777777777</v>
      </c>
      <c r="K10" s="45">
        <v>9.1300000000000008</v>
      </c>
    </row>
    <row r="11" spans="1:11" ht="25" customHeight="1">
      <c r="A11" s="46">
        <v>44507</v>
      </c>
      <c r="B11" s="43"/>
      <c r="C11" s="43"/>
      <c r="D11" s="43"/>
      <c r="E11" s="43"/>
      <c r="F11" s="43"/>
      <c r="G11" s="43"/>
      <c r="H11" s="43"/>
      <c r="I11" s="43"/>
      <c r="J11" s="44">
        <v>0.21597222222222223</v>
      </c>
      <c r="K11" s="45"/>
    </row>
    <row r="12" spans="1:11" ht="25" customHeight="1">
      <c r="A12" s="46">
        <v>44513</v>
      </c>
      <c r="B12" s="43">
        <v>3</v>
      </c>
      <c r="C12" s="43"/>
      <c r="D12" s="43"/>
      <c r="E12" s="55">
        <v>9.3000000000000007</v>
      </c>
      <c r="F12" s="43">
        <v>5.0999999999999996</v>
      </c>
      <c r="G12" s="43">
        <v>1</v>
      </c>
      <c r="H12" s="43">
        <v>36.700000000000003</v>
      </c>
      <c r="I12" s="43">
        <v>24.3</v>
      </c>
      <c r="J12" s="44">
        <v>0.20833333333333334</v>
      </c>
      <c r="K12" s="45">
        <v>9.6300000000000008</v>
      </c>
    </row>
    <row r="13" spans="1:11" ht="25" customHeight="1">
      <c r="A13" s="46">
        <v>44520</v>
      </c>
      <c r="B13" s="43">
        <v>4</v>
      </c>
      <c r="C13" s="43"/>
      <c r="D13" s="43"/>
      <c r="E13" s="43">
        <v>2.5</v>
      </c>
      <c r="F13" s="55">
        <v>6.7</v>
      </c>
      <c r="G13" s="55">
        <v>19</v>
      </c>
      <c r="H13" s="55">
        <v>27.1</v>
      </c>
      <c r="I13" s="43">
        <v>19.100000000000001</v>
      </c>
      <c r="J13" s="44">
        <v>0.20138888888888887</v>
      </c>
      <c r="K13" s="45">
        <v>8.65</v>
      </c>
    </row>
    <row r="14" spans="1:11" ht="25" customHeight="1">
      <c r="A14" s="46">
        <v>44534</v>
      </c>
      <c r="B14" s="43">
        <v>2</v>
      </c>
      <c r="C14" s="43"/>
      <c r="D14" s="43"/>
      <c r="E14" s="55">
        <v>10.8</v>
      </c>
      <c r="F14" s="55">
        <v>6.9</v>
      </c>
      <c r="G14" s="43">
        <v>4</v>
      </c>
      <c r="H14" s="55">
        <v>23.2</v>
      </c>
      <c r="I14" s="55">
        <v>16.600000000000001</v>
      </c>
      <c r="J14" s="44">
        <v>0.20902777777777778</v>
      </c>
      <c r="K14" s="58">
        <v>8.5299999999999994</v>
      </c>
    </row>
    <row r="15" spans="1:11" ht="25" customHeight="1">
      <c r="A15" s="23">
        <v>44535</v>
      </c>
      <c r="B15" s="15"/>
      <c r="C15" s="15"/>
      <c r="D15" s="15"/>
      <c r="E15" s="15"/>
      <c r="F15" s="15"/>
      <c r="G15" s="15"/>
      <c r="H15" s="15"/>
      <c r="I15" s="15"/>
      <c r="J15" s="24">
        <v>0.20902777777777778</v>
      </c>
      <c r="K15" s="25"/>
    </row>
    <row r="16" spans="1:11" ht="25" customHeight="1">
      <c r="A16" s="23">
        <v>44541</v>
      </c>
      <c r="B16" s="15">
        <v>3</v>
      </c>
      <c r="C16" s="15"/>
      <c r="D16" s="15"/>
      <c r="E16" s="54">
        <v>13.1</v>
      </c>
      <c r="F16" s="15"/>
      <c r="G16" s="15">
        <v>11</v>
      </c>
      <c r="H16" s="15">
        <v>29.8</v>
      </c>
      <c r="I16" s="15">
        <v>18.5</v>
      </c>
      <c r="J16" s="24">
        <v>0.20625000000000002</v>
      </c>
      <c r="K16" s="59">
        <v>8.5299999999999994</v>
      </c>
    </row>
    <row r="17" spans="1:11" ht="25" customHeight="1">
      <c r="A17" s="23">
        <v>44548</v>
      </c>
      <c r="B17" s="54">
        <v>6</v>
      </c>
      <c r="C17" s="15"/>
      <c r="D17" s="15"/>
      <c r="E17" s="54">
        <v>14.2</v>
      </c>
      <c r="F17" s="15">
        <v>6.3</v>
      </c>
      <c r="G17" s="15">
        <v>6</v>
      </c>
      <c r="H17" s="15">
        <v>24.4</v>
      </c>
      <c r="I17" s="54">
        <v>16.600000000000001</v>
      </c>
      <c r="J17" s="24">
        <v>0.20416666666666669</v>
      </c>
      <c r="K17" s="25">
        <v>8.7799999999999994</v>
      </c>
    </row>
    <row r="18" spans="1:11" ht="25" customHeight="1">
      <c r="A18" s="23">
        <v>44555</v>
      </c>
      <c r="B18" s="15">
        <v>5</v>
      </c>
      <c r="C18" s="15"/>
      <c r="D18" s="15"/>
      <c r="E18" s="15">
        <v>12.6</v>
      </c>
      <c r="F18" s="15">
        <v>6.1</v>
      </c>
      <c r="G18" s="15">
        <v>2</v>
      </c>
      <c r="H18" s="15">
        <v>27.1</v>
      </c>
      <c r="I18" s="15">
        <v>17.2</v>
      </c>
      <c r="J18" s="24">
        <v>0.21736111111111112</v>
      </c>
      <c r="K18" s="25">
        <v>9.16</v>
      </c>
    </row>
    <row r="19" spans="1:11" ht="25" customHeight="1">
      <c r="A19" s="23">
        <v>44569</v>
      </c>
      <c r="B19" s="15"/>
      <c r="C19" s="15"/>
      <c r="D19" s="15"/>
      <c r="E19" s="15"/>
      <c r="F19" s="15"/>
      <c r="G19" s="15"/>
      <c r="H19" s="15"/>
      <c r="I19" s="15"/>
      <c r="J19" s="24">
        <v>0.20833333333333334</v>
      </c>
      <c r="K19" s="25"/>
    </row>
    <row r="20" spans="1:11" ht="25" customHeight="1">
      <c r="A20" s="23">
        <v>44576</v>
      </c>
      <c r="B20" s="54">
        <v>6</v>
      </c>
      <c r="C20" s="15"/>
      <c r="D20" s="15"/>
      <c r="E20" s="54">
        <v>14.9</v>
      </c>
      <c r="F20" s="15">
        <v>6.1</v>
      </c>
      <c r="G20" s="15">
        <v>10</v>
      </c>
      <c r="H20" s="15">
        <v>23.6</v>
      </c>
      <c r="I20" s="15">
        <v>17</v>
      </c>
      <c r="J20" s="24">
        <v>0.19097222222222221</v>
      </c>
      <c r="K20" s="25">
        <v>8.25</v>
      </c>
    </row>
    <row r="21" spans="1:11" ht="25" customHeight="1">
      <c r="A21" s="23">
        <v>44577</v>
      </c>
      <c r="B21" s="15"/>
      <c r="C21" s="15"/>
      <c r="D21" s="15"/>
      <c r="E21" s="15"/>
      <c r="F21" s="15"/>
      <c r="G21" s="15"/>
      <c r="H21" s="15"/>
      <c r="I21" s="15"/>
      <c r="J21" s="24">
        <v>0.19583333333333333</v>
      </c>
      <c r="K21" s="25"/>
    </row>
    <row r="22" spans="1:11" ht="25" customHeight="1">
      <c r="A22" s="23">
        <v>44614</v>
      </c>
      <c r="B22" s="54">
        <v>10</v>
      </c>
      <c r="C22" s="15"/>
      <c r="D22" s="15"/>
      <c r="E22" s="15">
        <v>11.2</v>
      </c>
      <c r="F22" s="54">
        <v>7.4</v>
      </c>
      <c r="G22" s="15">
        <v>5</v>
      </c>
      <c r="H22" s="54">
        <v>22.7</v>
      </c>
      <c r="I22" s="15">
        <v>19.2</v>
      </c>
      <c r="J22" s="24"/>
      <c r="K22" s="25"/>
    </row>
    <row r="23" spans="1:11" ht="25" customHeight="1">
      <c r="A23" s="23">
        <v>44615</v>
      </c>
      <c r="B23" s="15"/>
      <c r="C23" s="15"/>
      <c r="D23" s="15"/>
      <c r="E23" s="15"/>
      <c r="F23" s="15"/>
      <c r="G23" s="15"/>
      <c r="H23" s="15">
        <v>26.4</v>
      </c>
      <c r="I23" s="54">
        <v>16.3</v>
      </c>
      <c r="J23" s="24">
        <v>0.19652777777777777</v>
      </c>
      <c r="K23" s="25"/>
    </row>
    <row r="24" spans="1:11" ht="25" customHeight="1">
      <c r="A24" s="23">
        <v>44674</v>
      </c>
      <c r="B24" s="54">
        <v>11</v>
      </c>
      <c r="C24" s="15"/>
      <c r="D24" s="15"/>
      <c r="E24" s="15">
        <v>9.4</v>
      </c>
      <c r="F24" s="15">
        <v>5.7</v>
      </c>
      <c r="G24" s="15"/>
      <c r="H24" s="15">
        <v>26.8</v>
      </c>
      <c r="I24" s="15"/>
      <c r="J24" s="24">
        <v>0.19513888888888889</v>
      </c>
      <c r="K24" s="25"/>
    </row>
    <row r="25" spans="1:11" ht="25" customHeight="1">
      <c r="A25" s="23">
        <v>44681</v>
      </c>
      <c r="B25" s="15"/>
      <c r="C25" s="15"/>
      <c r="D25" s="15"/>
      <c r="E25" s="15"/>
      <c r="F25" s="15"/>
      <c r="G25" s="15"/>
      <c r="H25" s="15"/>
      <c r="I25" s="15"/>
      <c r="J25" s="24">
        <v>0.21249999999999999</v>
      </c>
      <c r="K25" s="25"/>
    </row>
    <row r="26" spans="1:11" ht="25" customHeight="1">
      <c r="A26" s="23">
        <v>44723</v>
      </c>
      <c r="B26" s="15">
        <v>10</v>
      </c>
      <c r="C26" s="15"/>
      <c r="D26" s="15"/>
      <c r="E26" s="15">
        <v>8.1999999999999993</v>
      </c>
      <c r="F26" s="15">
        <v>6.8</v>
      </c>
      <c r="G26" s="15">
        <v>6</v>
      </c>
      <c r="H26" s="15">
        <v>29.1</v>
      </c>
      <c r="I26" s="54">
        <v>15</v>
      </c>
      <c r="J26" s="24">
        <v>0.19166666666666665</v>
      </c>
      <c r="K26" s="25">
        <v>8.41</v>
      </c>
    </row>
    <row r="27" spans="1:11" ht="25" customHeight="1">
      <c r="A27" s="23">
        <v>44737</v>
      </c>
      <c r="B27" s="15"/>
      <c r="C27" s="15"/>
      <c r="D27" s="15"/>
      <c r="E27" s="15"/>
      <c r="F27" s="15"/>
      <c r="G27" s="15"/>
      <c r="H27" s="15"/>
      <c r="I27" s="15"/>
      <c r="J27" s="24">
        <v>0.20277777777777781</v>
      </c>
      <c r="K27" s="25">
        <v>8.6</v>
      </c>
    </row>
    <row r="28" spans="1:11" ht="25" customHeight="1">
      <c r="A28" s="23">
        <v>44772</v>
      </c>
      <c r="B28" s="15">
        <v>8</v>
      </c>
      <c r="C28" s="15"/>
      <c r="D28" s="15"/>
      <c r="E28" s="15">
        <v>6.8</v>
      </c>
      <c r="F28" s="54">
        <v>7.6</v>
      </c>
      <c r="G28" s="15">
        <v>7</v>
      </c>
      <c r="H28" s="15">
        <v>23.9</v>
      </c>
      <c r="I28" s="15">
        <v>33</v>
      </c>
      <c r="J28" s="24">
        <v>0.19166666666666665</v>
      </c>
      <c r="K28" s="25">
        <v>8.5</v>
      </c>
    </row>
    <row r="29" spans="1:11" ht="25" customHeight="1">
      <c r="A29" s="23">
        <v>44800</v>
      </c>
      <c r="B29" s="15">
        <v>4</v>
      </c>
      <c r="C29" s="15"/>
      <c r="D29" s="15"/>
      <c r="E29" s="15">
        <v>9.8000000000000007</v>
      </c>
      <c r="F29" s="54">
        <v>7.9</v>
      </c>
      <c r="G29" s="54">
        <v>20</v>
      </c>
      <c r="H29" s="54">
        <v>22.7</v>
      </c>
      <c r="I29" s="15">
        <v>16.7</v>
      </c>
      <c r="J29" s="24">
        <v>0.19652777777777777</v>
      </c>
      <c r="K29" s="59">
        <v>8.25</v>
      </c>
    </row>
    <row r="30" spans="1:11" ht="25" customHeight="1">
      <c r="A30" s="23">
        <v>44821</v>
      </c>
      <c r="B30" s="15"/>
      <c r="C30" s="15"/>
      <c r="D30" s="15"/>
      <c r="E30" s="15"/>
      <c r="F30" s="15"/>
      <c r="G30" s="15"/>
      <c r="H30" s="15"/>
      <c r="I30" s="15"/>
      <c r="J30" s="24">
        <v>0.20486111111111113</v>
      </c>
      <c r="K30" s="25"/>
    </row>
    <row r="31" spans="1:11" ht="25" customHeight="1">
      <c r="A31" s="23">
        <v>44835</v>
      </c>
      <c r="B31" s="15"/>
      <c r="C31" s="15"/>
      <c r="D31" s="15"/>
      <c r="E31" s="15"/>
      <c r="F31" s="15"/>
      <c r="G31" s="15"/>
      <c r="H31" s="15"/>
      <c r="I31" s="15"/>
      <c r="J31" s="24">
        <v>0.20833333333333334</v>
      </c>
      <c r="K31" s="25"/>
    </row>
    <row r="32" spans="1:11" ht="25" customHeight="1">
      <c r="A32" s="23">
        <v>44842</v>
      </c>
      <c r="B32" s="15"/>
      <c r="C32" s="15"/>
      <c r="D32" s="15"/>
      <c r="E32" s="15"/>
      <c r="F32" s="15"/>
      <c r="G32" s="15"/>
      <c r="H32" s="15"/>
      <c r="I32" s="15"/>
      <c r="J32" s="24">
        <v>0.21180555555555555</v>
      </c>
      <c r="K32" s="25"/>
    </row>
    <row r="33" spans="1:11" ht="25" customHeight="1">
      <c r="A33" s="23">
        <v>44849</v>
      </c>
      <c r="B33" s="54">
        <v>13</v>
      </c>
      <c r="C33" s="15"/>
      <c r="D33" s="15"/>
      <c r="E33" s="15">
        <v>11.6</v>
      </c>
      <c r="F33" s="15">
        <v>6.9</v>
      </c>
      <c r="G33" s="15"/>
      <c r="H33" s="54">
        <v>21.5</v>
      </c>
      <c r="I33" s="15">
        <v>15.1</v>
      </c>
      <c r="J33" s="24"/>
      <c r="K33" s="25"/>
    </row>
    <row r="34" spans="1:11" ht="25" customHeight="1">
      <c r="A34" s="23">
        <v>44857</v>
      </c>
      <c r="B34" s="15"/>
      <c r="C34" s="15"/>
      <c r="D34" s="15"/>
      <c r="E34" s="15"/>
      <c r="F34" s="15"/>
      <c r="G34" s="15"/>
      <c r="H34" s="15"/>
      <c r="I34" s="15"/>
      <c r="J34" s="60">
        <v>0.18819444444444444</v>
      </c>
      <c r="K34" s="25"/>
    </row>
    <row r="35" spans="1:11" ht="25" customHeight="1">
      <c r="A35" s="23">
        <v>44863</v>
      </c>
      <c r="B35" s="15"/>
      <c r="C35" s="15"/>
      <c r="D35" s="15"/>
      <c r="E35" s="15"/>
      <c r="F35" s="15"/>
      <c r="G35" s="15"/>
      <c r="H35" s="15"/>
      <c r="I35" s="15"/>
      <c r="J35" s="24">
        <v>0.19583333333333333</v>
      </c>
      <c r="K35" s="25"/>
    </row>
    <row r="36" spans="1:11" ht="25" customHeight="1">
      <c r="A36" s="23">
        <v>44864</v>
      </c>
      <c r="B36" s="15"/>
      <c r="C36" s="15"/>
      <c r="D36" s="15"/>
      <c r="E36" s="15"/>
      <c r="F36" s="15"/>
      <c r="G36" s="15"/>
      <c r="H36" s="15"/>
      <c r="I36" s="15"/>
      <c r="J36" s="24">
        <v>0.19166666666666665</v>
      </c>
      <c r="K36" s="25"/>
    </row>
    <row r="37" spans="1:11" ht="25" customHeight="1">
      <c r="A37" s="23">
        <v>44864</v>
      </c>
      <c r="B37" s="15"/>
      <c r="C37" s="15"/>
      <c r="D37" s="15"/>
      <c r="E37" s="15"/>
      <c r="F37" s="15"/>
      <c r="G37" s="15"/>
      <c r="H37" s="15"/>
      <c r="I37" s="15"/>
      <c r="J37" s="24">
        <v>0.19583333333333333</v>
      </c>
      <c r="K37" s="25"/>
    </row>
    <row r="38" spans="1:11" ht="25" customHeight="1">
      <c r="A38" s="23">
        <v>44870</v>
      </c>
      <c r="B38" s="15">
        <v>4</v>
      </c>
      <c r="C38" s="15"/>
      <c r="D38" s="15"/>
      <c r="E38" s="15">
        <v>14.4</v>
      </c>
      <c r="F38" s="54">
        <v>9.1999999999999993</v>
      </c>
      <c r="G38" s="15">
        <v>2</v>
      </c>
      <c r="H38" s="15">
        <v>21.7</v>
      </c>
      <c r="I38" s="15">
        <v>16.7</v>
      </c>
      <c r="J38" s="24">
        <v>0.19375000000000001</v>
      </c>
      <c r="K38" s="59">
        <v>8.1300000000000008</v>
      </c>
    </row>
    <row r="39" spans="1:11" ht="25" customHeight="1">
      <c r="A39" s="23">
        <v>44871</v>
      </c>
      <c r="B39" s="15"/>
      <c r="C39" s="15"/>
      <c r="D39" s="15"/>
      <c r="E39" s="15"/>
      <c r="F39" s="15"/>
      <c r="G39" s="15"/>
      <c r="H39" s="15"/>
      <c r="I39" s="15"/>
      <c r="J39" s="24">
        <v>0.19027777777777777</v>
      </c>
      <c r="K39" s="25"/>
    </row>
    <row r="40" spans="1:11" ht="25" customHeight="1">
      <c r="A40" s="23">
        <v>44940</v>
      </c>
      <c r="B40" s="15">
        <v>6</v>
      </c>
      <c r="C40" s="15"/>
      <c r="D40" s="15"/>
      <c r="E40" s="15">
        <v>9.1</v>
      </c>
      <c r="F40" s="54">
        <v>11.4</v>
      </c>
      <c r="G40" s="15"/>
      <c r="H40" s="15">
        <v>24.1</v>
      </c>
      <c r="I40" s="15">
        <v>16.600000000000001</v>
      </c>
      <c r="J40" s="24">
        <v>0.1875</v>
      </c>
      <c r="K40" s="59">
        <v>7.72</v>
      </c>
    </row>
    <row r="41" spans="1:11" ht="25" customHeight="1">
      <c r="A41" s="23">
        <v>45024</v>
      </c>
      <c r="B41" s="15">
        <v>2</v>
      </c>
      <c r="C41" s="15"/>
      <c r="D41" s="15"/>
      <c r="E41" s="15">
        <v>2</v>
      </c>
      <c r="F41" s="15">
        <v>9.1999999999999993</v>
      </c>
      <c r="G41" s="15">
        <v>2</v>
      </c>
      <c r="H41" s="15">
        <v>22.9</v>
      </c>
      <c r="I41" s="15">
        <v>14.7</v>
      </c>
      <c r="J41" s="24">
        <v>0.17916666666666667</v>
      </c>
      <c r="K41" s="59">
        <v>7.62</v>
      </c>
    </row>
    <row r="42" spans="1:11" ht="25" customHeight="1">
      <c r="A42" s="23">
        <v>45052</v>
      </c>
      <c r="B42" s="15">
        <v>8</v>
      </c>
      <c r="C42" s="15"/>
      <c r="D42" s="15"/>
      <c r="E42" s="15">
        <v>8.8000000000000007</v>
      </c>
      <c r="F42" s="15">
        <v>8.6999999999999993</v>
      </c>
      <c r="G42" s="15">
        <v>2</v>
      </c>
      <c r="H42" s="15">
        <v>23.5</v>
      </c>
      <c r="I42" s="15">
        <v>15.9</v>
      </c>
      <c r="J42" s="60">
        <v>0.17361111111111113</v>
      </c>
      <c r="K42" s="25">
        <v>7.65</v>
      </c>
    </row>
    <row r="43" spans="1:11" ht="25" customHeight="1">
      <c r="A43" s="23"/>
      <c r="B43" s="15"/>
      <c r="C43" s="15"/>
      <c r="D43" s="15"/>
      <c r="E43" s="15"/>
      <c r="F43" s="15"/>
      <c r="G43" s="15"/>
      <c r="H43" s="15"/>
      <c r="I43" s="15"/>
      <c r="J43" s="24"/>
      <c r="K43" s="25"/>
    </row>
    <row r="44" spans="1:11" ht="25" customHeight="1" thickBot="1">
      <c r="A44" s="20"/>
      <c r="B44" s="16"/>
      <c r="C44" s="16"/>
      <c r="D44" s="16"/>
      <c r="E44" s="16"/>
      <c r="F44" s="16"/>
      <c r="G44" s="16"/>
      <c r="H44" s="16"/>
      <c r="I44" s="16"/>
      <c r="J44" s="17"/>
      <c r="K44" s="22"/>
    </row>
    <row r="45" spans="1:11" ht="13.5" thickTop="1"/>
  </sheetData>
  <mergeCells count="1">
    <mergeCell ref="A2:A3"/>
  </mergeCells>
  <phoneticPr fontId="1"/>
  <pageMargins left="0.39" right="0.11" top="0.51" bottom="0.19685039370078741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2"/>
  <sheetViews>
    <sheetView topLeftCell="A12" workbookViewId="0">
      <selection activeCell="H19" sqref="H19"/>
    </sheetView>
  </sheetViews>
  <sheetFormatPr defaultRowHeight="13"/>
  <cols>
    <col min="1" max="1" width="1.7265625" customWidth="1"/>
    <col min="2" max="2" width="12.26953125" customWidth="1"/>
    <col min="3" max="7" width="9.08984375" customWidth="1"/>
    <col min="9" max="9" width="17.6328125" customWidth="1"/>
  </cols>
  <sheetData>
    <row r="1" spans="1:9" ht="20.5" customHeight="1" thickBot="1">
      <c r="A1" s="29"/>
      <c r="B1" s="70" t="s">
        <v>41</v>
      </c>
      <c r="C1" s="71"/>
      <c r="D1" s="71"/>
      <c r="E1" s="71"/>
      <c r="F1" s="30" t="str">
        <f>チャレンジ!E1</f>
        <v>原島</v>
      </c>
      <c r="G1" s="30" t="str">
        <f>チャレンジ!F1</f>
        <v>未智</v>
      </c>
    </row>
    <row r="2" spans="1:9" ht="20.149999999999999" customHeight="1" thickBot="1">
      <c r="A2" s="29"/>
      <c r="B2" s="63" t="s">
        <v>42</v>
      </c>
      <c r="C2" s="1" t="s">
        <v>7</v>
      </c>
      <c r="D2" s="1" t="s">
        <v>8</v>
      </c>
      <c r="E2" s="1" t="s">
        <v>10</v>
      </c>
      <c r="F2" s="1" t="s">
        <v>1</v>
      </c>
      <c r="G2" s="1" t="s">
        <v>2</v>
      </c>
      <c r="I2" s="47" t="s">
        <v>56</v>
      </c>
    </row>
    <row r="3" spans="1:9" ht="45" customHeight="1" thickBot="1">
      <c r="A3" s="29">
        <f>IF(AND(G3&gt;=5,G3&lt;50),1,IF(AND(G3&gt;=50,G3&lt;75),2,IF(AND(G3&gt;=75,G3&lt;100),3,IF(G3&gt;=100,4,0))))</f>
        <v>1</v>
      </c>
      <c r="B3" s="66"/>
      <c r="C3" s="1"/>
      <c r="D3" s="1"/>
      <c r="E3" s="1"/>
      <c r="F3" s="31"/>
      <c r="G3" s="2">
        <f>チャレンジ!B4</f>
        <v>13</v>
      </c>
      <c r="I3" s="48">
        <f>A3+A6+A9+A13+A16+A19+A23+A26+A29+A32</f>
        <v>14</v>
      </c>
    </row>
    <row r="4" spans="1:9" ht="7" customHeight="1" thickBot="1">
      <c r="A4" s="29"/>
      <c r="B4" s="3"/>
      <c r="C4" s="32"/>
      <c r="D4" s="32"/>
      <c r="E4" s="32"/>
      <c r="F4" s="32"/>
      <c r="G4" s="32"/>
    </row>
    <row r="5" spans="1:9" ht="20.149999999999999" customHeight="1" thickBot="1">
      <c r="A5" s="29"/>
      <c r="B5" s="63" t="s">
        <v>43</v>
      </c>
      <c r="C5" s="1" t="s">
        <v>3</v>
      </c>
      <c r="D5" s="1" t="s">
        <v>0</v>
      </c>
      <c r="E5" s="1" t="s">
        <v>8</v>
      </c>
      <c r="F5" s="1" t="s">
        <v>1</v>
      </c>
      <c r="G5" s="1" t="s">
        <v>2</v>
      </c>
      <c r="I5" s="47" t="s">
        <v>58</v>
      </c>
    </row>
    <row r="6" spans="1:9" ht="45" customHeight="1" thickBot="1">
      <c r="A6" s="29">
        <f>IF(AND(G6&gt;=10,G6&lt;30),1,IF(AND(G6&gt;=30,G6&lt;50),2,IF(AND(G6&gt;=50,G6&lt;100),3,IF(G6&gt;=100,4,0))))</f>
        <v>0</v>
      </c>
      <c r="B6" s="69"/>
      <c r="C6" s="1"/>
      <c r="D6" s="1"/>
      <c r="E6" s="1"/>
      <c r="F6" s="31"/>
      <c r="G6" s="2">
        <f>チャレンジ!C4</f>
        <v>0</v>
      </c>
      <c r="I6" s="48">
        <v>4</v>
      </c>
    </row>
    <row r="7" spans="1:9" ht="7" customHeight="1" thickBot="1">
      <c r="A7" s="29"/>
    </row>
    <row r="8" spans="1:9" ht="20.149999999999999" customHeight="1" thickBot="1">
      <c r="A8" s="29"/>
      <c r="B8" s="63" t="s">
        <v>44</v>
      </c>
      <c r="C8" s="1" t="s">
        <v>6</v>
      </c>
      <c r="D8" s="1" t="s">
        <v>7</v>
      </c>
      <c r="E8" s="1" t="s">
        <v>3</v>
      </c>
      <c r="F8" s="1" t="s">
        <v>55</v>
      </c>
      <c r="G8" s="1" t="s">
        <v>2</v>
      </c>
      <c r="I8" s="47" t="s">
        <v>57</v>
      </c>
    </row>
    <row r="9" spans="1:9" ht="45" customHeight="1" thickBot="1">
      <c r="A9" s="29">
        <f>IF(AND(G9&gt;=3,G9&lt;5),1,IF(AND(G9&gt;=5,G9&lt;10),2,IF(AND(G9&gt;=10,G9&lt;15),3,IF(G9&gt;=15,4,0))))</f>
        <v>0</v>
      </c>
      <c r="B9" s="66"/>
      <c r="C9" s="1"/>
      <c r="D9" s="1"/>
      <c r="E9" s="1"/>
      <c r="F9" s="31"/>
      <c r="G9" s="2">
        <f>チャレンジ!D4</f>
        <v>0</v>
      </c>
      <c r="I9" s="48">
        <f>TRUNC(I3/2)-I6</f>
        <v>3</v>
      </c>
    </row>
    <row r="10" spans="1:9" ht="16" customHeight="1">
      <c r="B10" s="35"/>
      <c r="C10" s="4"/>
      <c r="D10" s="4"/>
      <c r="E10" s="4"/>
      <c r="F10" s="35"/>
      <c r="G10" s="51"/>
      <c r="I10" s="50"/>
    </row>
    <row r="11" spans="1:9" ht="20.5" customHeight="1">
      <c r="A11" s="33"/>
      <c r="B11" s="72" t="s">
        <v>45</v>
      </c>
      <c r="C11" s="73"/>
      <c r="D11" s="73"/>
      <c r="E11" s="73"/>
      <c r="F11" s="34" t="str">
        <f>F1</f>
        <v>原島</v>
      </c>
      <c r="G11" s="34" t="str">
        <f>G1</f>
        <v>未智</v>
      </c>
    </row>
    <row r="12" spans="1:9" ht="20" customHeight="1">
      <c r="A12" s="33"/>
      <c r="B12" s="63" t="s">
        <v>4</v>
      </c>
      <c r="C12" s="1" t="s">
        <v>11</v>
      </c>
      <c r="D12" s="1" t="s">
        <v>12</v>
      </c>
      <c r="E12" s="1" t="s">
        <v>5</v>
      </c>
      <c r="F12" s="1" t="s">
        <v>54</v>
      </c>
      <c r="G12" s="1" t="s">
        <v>2</v>
      </c>
      <c r="I12" s="49"/>
    </row>
    <row r="13" spans="1:9" ht="45" customHeight="1">
      <c r="A13" s="33">
        <f>IF(AND(G13&gt;=5,G13&lt;10),1,IF(AND(G13&gt;=10,G13&lt;15),2,IF(AND(G13&gt;=15,G13&lt;24),3,IF(G13&gt;=24,4,0))))</f>
        <v>2</v>
      </c>
      <c r="B13" s="66"/>
      <c r="C13" s="1"/>
      <c r="D13" s="1"/>
      <c r="E13" s="1"/>
      <c r="F13" s="31"/>
      <c r="G13" s="2">
        <f>チャレンジ!E4</f>
        <v>14.9</v>
      </c>
      <c r="I13" s="50"/>
    </row>
    <row r="14" spans="1:9" ht="7" customHeight="1">
      <c r="A14" s="33"/>
      <c r="B14" s="35"/>
      <c r="C14" s="35"/>
      <c r="D14" s="35"/>
      <c r="E14" s="35"/>
      <c r="F14" s="35"/>
      <c r="G14" s="35"/>
    </row>
    <row r="15" spans="1:9" ht="20" customHeight="1">
      <c r="A15" s="33"/>
      <c r="B15" s="65" t="s">
        <v>40</v>
      </c>
      <c r="C15" s="1" t="s">
        <v>11</v>
      </c>
      <c r="D15" s="1" t="s">
        <v>13</v>
      </c>
      <c r="E15" s="1" t="s">
        <v>12</v>
      </c>
      <c r="F15" s="1" t="s">
        <v>14</v>
      </c>
      <c r="G15" s="1" t="s">
        <v>2</v>
      </c>
    </row>
    <row r="16" spans="1:9" ht="45" customHeight="1">
      <c r="A16" s="33">
        <f>IF(AND(G16&gt;=5,G16&lt;7),1,IF(AND(G16&gt;=7,G16&lt;10),2,IF(AND(G16&gt;=10,G16&lt;12),3,IF(G16&gt;=12,4,0))))</f>
        <v>3</v>
      </c>
      <c r="B16" s="66"/>
      <c r="C16" s="1"/>
      <c r="D16" s="1"/>
      <c r="E16" s="1"/>
      <c r="F16" s="31"/>
      <c r="G16" s="2">
        <f>チャレンジ!F4</f>
        <v>11.4</v>
      </c>
    </row>
    <row r="17" spans="1:9" ht="7" customHeight="1">
      <c r="A17" s="33"/>
    </row>
    <row r="18" spans="1:9" ht="20" customHeight="1">
      <c r="A18" s="33"/>
      <c r="B18" s="63" t="s">
        <v>15</v>
      </c>
      <c r="C18" s="1" t="s">
        <v>7</v>
      </c>
      <c r="D18" s="1" t="s">
        <v>3</v>
      </c>
      <c r="E18" s="1" t="s">
        <v>9</v>
      </c>
      <c r="F18" s="1" t="s">
        <v>0</v>
      </c>
      <c r="G18" s="1" t="s">
        <v>2</v>
      </c>
    </row>
    <row r="19" spans="1:9" ht="45" customHeight="1">
      <c r="A19" s="33">
        <f>IF(AND(G19&gt;=5,G19&lt;10),1,IF(AND(G19&gt;=10,G19&lt;20),2,IF(AND(G19&gt;=20,G19&lt;30),3,IF(G19&gt;=30,4,0))))</f>
        <v>3</v>
      </c>
      <c r="B19" s="64"/>
      <c r="C19" s="1"/>
      <c r="D19" s="1"/>
      <c r="E19" s="1"/>
      <c r="F19" s="31"/>
      <c r="G19" s="2">
        <f>チャレンジ!G4</f>
        <v>20</v>
      </c>
    </row>
    <row r="20" spans="1:9" ht="16" customHeight="1">
      <c r="B20" s="35"/>
      <c r="C20" s="4"/>
      <c r="D20" s="4"/>
      <c r="E20" s="4"/>
      <c r="F20" s="35"/>
      <c r="G20" s="51"/>
      <c r="I20" s="50"/>
    </row>
    <row r="21" spans="1:9" ht="20.5" customHeight="1">
      <c r="A21" s="36"/>
      <c r="B21" s="67" t="s">
        <v>46</v>
      </c>
      <c r="C21" s="68"/>
      <c r="D21" s="68"/>
      <c r="E21" s="68"/>
      <c r="F21" s="37" t="str">
        <f>F11</f>
        <v>原島</v>
      </c>
      <c r="G21" s="37" t="str">
        <f>G11</f>
        <v>未智</v>
      </c>
    </row>
    <row r="22" spans="1:9" ht="15" customHeight="1">
      <c r="A22" s="36"/>
      <c r="B22" s="63" t="s">
        <v>20</v>
      </c>
      <c r="C22" s="1" t="s">
        <v>24</v>
      </c>
      <c r="D22" s="1" t="s">
        <v>22</v>
      </c>
      <c r="E22" s="1" t="s">
        <v>26</v>
      </c>
      <c r="F22" s="1" t="s">
        <v>53</v>
      </c>
      <c r="G22" s="1" t="s">
        <v>2</v>
      </c>
    </row>
    <row r="23" spans="1:9" ht="38" customHeight="1">
      <c r="A23" s="36">
        <f>IF(AND(G23&lt;=10,G23&gt;0),4,IF(AND(G23&gt;10,G23&lt;=12),3,IF(AND(G23&gt;12,G23&lt;=15),2,IF(AND(G23&gt;15,G23&lt;=20),1,0))))</f>
        <v>2</v>
      </c>
      <c r="B23" s="66"/>
      <c r="C23" s="1"/>
      <c r="D23" s="1"/>
      <c r="E23" s="1"/>
      <c r="F23" s="31"/>
      <c r="G23" s="5">
        <f>チャレンジ!I4</f>
        <v>14.7</v>
      </c>
    </row>
    <row r="24" spans="1:9" ht="3" customHeight="1">
      <c r="A24" s="36"/>
      <c r="B24" s="3"/>
      <c r="C24" s="4"/>
      <c r="D24" s="4"/>
      <c r="E24" s="4"/>
      <c r="F24" s="4"/>
      <c r="G24" s="4"/>
    </row>
    <row r="25" spans="1:9" ht="15" customHeight="1">
      <c r="A25" s="36"/>
      <c r="B25" s="63" t="s">
        <v>30</v>
      </c>
      <c r="C25" s="1" t="s">
        <v>28</v>
      </c>
      <c r="D25" s="1" t="s">
        <v>29</v>
      </c>
      <c r="E25" s="1" t="s">
        <v>32</v>
      </c>
      <c r="F25" s="1" t="s">
        <v>31</v>
      </c>
      <c r="G25" s="1" t="s">
        <v>2</v>
      </c>
    </row>
    <row r="26" spans="1:9" ht="38" customHeight="1">
      <c r="A26" s="36">
        <f>IF(AND(G26&lt;=0.125,G26&gt;0),4,IF(AND(G26&gt;0.125,G26&lt;=0.136),3,IF(AND(G26&gt;0.136,G26&lt;=0.146),2,IF(AND(G26&gt;0.146,G26&lt;=0.167),1,0))))</f>
        <v>0</v>
      </c>
      <c r="B26" s="69"/>
      <c r="C26" s="1"/>
      <c r="D26" s="1"/>
      <c r="E26" s="1"/>
      <c r="F26" s="31"/>
      <c r="G26" s="38">
        <f>チャレンジ!J4</f>
        <v>0.17361111111111113</v>
      </c>
    </row>
    <row r="27" spans="1:9" ht="3" customHeight="1">
      <c r="A27" s="36"/>
    </row>
    <row r="28" spans="1:9" ht="15" customHeight="1">
      <c r="A28" s="36"/>
      <c r="B28" s="63" t="s">
        <v>21</v>
      </c>
      <c r="C28" s="1" t="s">
        <v>25</v>
      </c>
      <c r="D28" s="1" t="s">
        <v>24</v>
      </c>
      <c r="E28" s="1" t="s">
        <v>23</v>
      </c>
      <c r="F28" s="1" t="s">
        <v>22</v>
      </c>
      <c r="G28" s="1" t="s">
        <v>2</v>
      </c>
    </row>
    <row r="29" spans="1:9" ht="37.5" customHeight="1">
      <c r="A29" s="36">
        <f>IF(AND(G29&lt;=15,G29&gt;0),4,IF(AND(G29&gt;15,G29&lt;=17),3,IF(AND(G29&gt;17,G29&lt;=20),2,IF(AND(G29&gt;20,G29&lt;=25),1,0))))</f>
        <v>1</v>
      </c>
      <c r="B29" s="64"/>
      <c r="C29" s="1"/>
      <c r="D29" s="1"/>
      <c r="E29" s="1"/>
      <c r="F29" s="31"/>
      <c r="G29" s="2">
        <f>チャレンジ!H4</f>
        <v>21.5</v>
      </c>
    </row>
    <row r="30" spans="1:9" ht="3" customHeight="1">
      <c r="A30" s="36"/>
    </row>
    <row r="31" spans="1:9" ht="15" customHeight="1">
      <c r="A31" s="36"/>
      <c r="B31" s="63" t="s">
        <v>47</v>
      </c>
      <c r="C31" s="1" t="s">
        <v>48</v>
      </c>
      <c r="D31" s="1" t="s">
        <v>49</v>
      </c>
      <c r="E31" s="1" t="s">
        <v>50</v>
      </c>
      <c r="F31" s="1" t="s">
        <v>52</v>
      </c>
      <c r="G31" s="1" t="s">
        <v>2</v>
      </c>
    </row>
    <row r="32" spans="1:9" ht="38" customHeight="1">
      <c r="A32" s="36">
        <f>IF(AND(G32&lt;=6.6,G32&gt;0),4,IF(AND(G32&gt;6.6,G32&lt;=7),3,IF(AND(G32&gt;7,G32&lt;=8),2,IF(AND(G32&gt;8,G32&lt;=9),1,0))))</f>
        <v>2</v>
      </c>
      <c r="B32" s="64"/>
      <c r="C32" s="1"/>
      <c r="D32" s="1"/>
      <c r="E32" s="1"/>
      <c r="F32" s="31"/>
      <c r="G32" s="2">
        <f>チャレンジ!K4</f>
        <v>7.62</v>
      </c>
    </row>
  </sheetData>
  <mergeCells count="13">
    <mergeCell ref="B12:B13"/>
    <mergeCell ref="B1:E1"/>
    <mergeCell ref="B2:B3"/>
    <mergeCell ref="B5:B6"/>
    <mergeCell ref="B8:B9"/>
    <mergeCell ref="B11:E11"/>
    <mergeCell ref="B31:B32"/>
    <mergeCell ref="B15:B16"/>
    <mergeCell ref="B18:B19"/>
    <mergeCell ref="B21:E21"/>
    <mergeCell ref="B22:B23"/>
    <mergeCell ref="B25:B26"/>
    <mergeCell ref="B28:B29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チャレンジ</vt:lpstr>
      <vt:lpstr>カード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Yasu</dc:creator>
  <cp:lastModifiedBy>dt6y-</cp:lastModifiedBy>
  <cp:lastPrinted>2021-12-25T12:47:31Z</cp:lastPrinted>
  <dcterms:created xsi:type="dcterms:W3CDTF">2017-05-02T23:01:02Z</dcterms:created>
  <dcterms:modified xsi:type="dcterms:W3CDTF">2023-05-14T08:30:08Z</dcterms:modified>
</cp:coreProperties>
</file>