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570" activeTab="0"/>
  </bookViews>
  <sheets>
    <sheet name="計算シート" sheetId="1" r:id="rId1"/>
    <sheet name="例1-YZF-R6(2C0_13S)" sheetId="2" r:id="rId2"/>
    <sheet name="例2-DUCATI749R" sheetId="3" r:id="rId3"/>
  </sheets>
  <definedNames/>
  <calcPr fullCalcOnLoad="1"/>
</workbook>
</file>

<file path=xl/sharedStrings.xml><?xml version="1.0" encoding="utf-8"?>
<sst xmlns="http://schemas.openxmlformats.org/spreadsheetml/2006/main" count="245" uniqueCount="111">
  <si>
    <t>車体データ</t>
  </si>
  <si>
    <t>ギア関係</t>
  </si>
  <si>
    <t>一次減速
プライマリギア</t>
  </si>
  <si>
    <t>ドライブ</t>
  </si>
  <si>
    <t>ドリブン</t>
  </si>
  <si>
    <t>2速</t>
  </si>
  <si>
    <t>1速</t>
  </si>
  <si>
    <t>3速</t>
  </si>
  <si>
    <t>4速</t>
  </si>
  <si>
    <t>5速</t>
  </si>
  <si>
    <t>6速</t>
  </si>
  <si>
    <t>ファイナル</t>
  </si>
  <si>
    <t>1回転当たりの
パルス数</t>
  </si>
  <si>
    <t>エンジン回転</t>
  </si>
  <si>
    <t>速度センサー</t>
  </si>
  <si>
    <t>電装関係</t>
  </si>
  <si>
    <t>回転数設定</t>
  </si>
  <si>
    <t>回転数パルス周期</t>
  </si>
  <si>
    <t>マイコンマシンサイクル</t>
  </si>
  <si>
    <t>タイマ最大値</t>
  </si>
  <si>
    <t>必要タイマクロック</t>
  </si>
  <si>
    <t>プリスケーラ値</t>
  </si>
  <si>
    <t>カウンタ値</t>
  </si>
  <si>
    <t>タイマプリスケーラ比</t>
  </si>
  <si>
    <t>計測実回転数</t>
  </si>
  <si>
    <t>プリセット番号</t>
  </si>
  <si>
    <t>シフトアップインジケータ関係</t>
  </si>
  <si>
    <t>速度パルス数/
回転パルス1回</t>
  </si>
  <si>
    <t>総減速比</t>
  </si>
  <si>
    <t>プリセット番号1</t>
  </si>
  <si>
    <t>プリセット番号2</t>
  </si>
  <si>
    <t>プリセット番号3</t>
  </si>
  <si>
    <t>プリセット番号4</t>
  </si>
  <si>
    <t>許容誤差[%]</t>
  </si>
  <si>
    <t>プリセット番号5</t>
  </si>
  <si>
    <t>プリセット番号6</t>
  </si>
  <si>
    <t>プリセット番号7</t>
  </si>
  <si>
    <t>プリセット番号8</t>
  </si>
  <si>
    <t>クロック[MHz]</t>
  </si>
  <si>
    <t>ギアポジションインジケータ関係</t>
  </si>
  <si>
    <t>この水色背景の部分は人手で入力するところになります。</t>
  </si>
  <si>
    <t>適用車両：</t>
  </si>
  <si>
    <t>YAMAHA '06～'11YZF-R6(2C0,13S)</t>
  </si>
  <si>
    <t>使用PICマイコンデータ</t>
  </si>
  <si>
    <t>ギアポジ関係EEPROM設定データ</t>
  </si>
  <si>
    <t>N(+0)</t>
  </si>
  <si>
    <t>1(+1)</t>
  </si>
  <si>
    <t>2(+2)</t>
  </si>
  <si>
    <t>3(+3)</t>
  </si>
  <si>
    <t>4(+4)</t>
  </si>
  <si>
    <t>5(+5)</t>
  </si>
  <si>
    <t>6(+)</t>
  </si>
  <si>
    <t>revcnt(+7)</t>
  </si>
  <si>
    <t>ドライブ</t>
  </si>
  <si>
    <t>ドリブン</t>
  </si>
  <si>
    <t>クロック[MHz]</t>
  </si>
  <si>
    <t>ファイナル</t>
  </si>
  <si>
    <t>ドライブ</t>
  </si>
  <si>
    <t>ドリブン</t>
  </si>
  <si>
    <t>N(+0)</t>
  </si>
  <si>
    <t>1(+1)</t>
  </si>
  <si>
    <t>2(+2)</t>
  </si>
  <si>
    <t>3(+3)</t>
  </si>
  <si>
    <t>4(+4)</t>
  </si>
  <si>
    <t>5(+5)</t>
  </si>
  <si>
    <t>6(+)</t>
  </si>
  <si>
    <t>revcnt(+7)</t>
  </si>
  <si>
    <t>マイコンマシンサイクル</t>
  </si>
  <si>
    <t>00h</t>
  </si>
  <si>
    <t>10h</t>
  </si>
  <si>
    <t>20h</t>
  </si>
  <si>
    <t>30h</t>
  </si>
  <si>
    <t>40h</t>
  </si>
  <si>
    <t>50h</t>
  </si>
  <si>
    <t>60h</t>
  </si>
  <si>
    <t>70h</t>
  </si>
  <si>
    <t>+A</t>
  </si>
  <si>
    <t>+B</t>
  </si>
  <si>
    <t>+C</t>
  </si>
  <si>
    <t>+D</t>
  </si>
  <si>
    <t>+E</t>
  </si>
  <si>
    <t>+F</t>
  </si>
  <si>
    <t>デフォルトプリセット</t>
  </si>
  <si>
    <t>※プリセット番号9はシフトアップインジケータオフです。</t>
  </si>
  <si>
    <t>EEPROM書き込みデータ (上記より16進数化)</t>
  </si>
  <si>
    <t>シート名のHEXファイルができます。</t>
  </si>
  <si>
    <t>(注)同じファイル名があったら黙って上書きしちゃいます…</t>
  </si>
  <si>
    <t>元のファイル名にシート名-番号をプラスしたファイルができます。</t>
  </si>
  <si>
    <t>↑元のファイルのEEPROM領域分を置き換えて、</t>
  </si>
  <si>
    <t>↑EEPROM分のみのデータで、</t>
  </si>
  <si>
    <t>デフォルトプリセット</t>
  </si>
  <si>
    <t>+A</t>
  </si>
  <si>
    <t>+B</t>
  </si>
  <si>
    <t>+C</t>
  </si>
  <si>
    <t>+D</t>
  </si>
  <si>
    <t>+E</t>
  </si>
  <si>
    <t>+F</t>
  </si>
  <si>
    <t>00h</t>
  </si>
  <si>
    <t>10h</t>
  </si>
  <si>
    <t>20h</t>
  </si>
  <si>
    <t>30h</t>
  </si>
  <si>
    <t>40h</t>
  </si>
  <si>
    <t>50h</t>
  </si>
  <si>
    <t>60h</t>
  </si>
  <si>
    <t>70h</t>
  </si>
  <si>
    <t>DUCATI 749R</t>
  </si>
  <si>
    <r>
      <t>この黄色背景の部分が、PICマイコンのEEPROM領域に書き込む値になります。</t>
    </r>
    <r>
      <rPr>
        <b/>
        <sz val="11"/>
        <color indexed="10"/>
        <rFont val="ＭＳ Ｐゴシック"/>
        <family val="3"/>
      </rPr>
      <t>(自動計算されます)</t>
    </r>
  </si>
  <si>
    <t>ぎあぽじ君ver.1/ver.2　設定データ計算シート</t>
  </si>
  <si>
    <t>※ver.1はプリセット番号6までです。</t>
  </si>
  <si>
    <t>rev.0</t>
  </si>
  <si>
    <t>rev.0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</si>
</sst>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\+0"/>
    <numFmt numFmtId="178" formatCode="\+\$0"/>
    <numFmt numFmtId="179" formatCode="&quot;+&quot;?"/>
    <numFmt numFmtId="180" formatCode="\+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1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17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 style="thin"/>
    </border>
    <border>
      <left style="thin"/>
      <right style="medium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thin"/>
      <bottom style="thin"/>
    </border>
    <border>
      <left style="thin"/>
      <right style="medium">
        <color indexed="17"/>
      </right>
      <top style="thin"/>
      <bottom style="thin"/>
    </border>
    <border>
      <left style="medium">
        <color indexed="17"/>
      </left>
      <right style="thin"/>
      <top style="thin"/>
      <bottom style="medium">
        <color indexed="17"/>
      </bottom>
    </border>
    <border>
      <left style="thin"/>
      <right style="thin"/>
      <top style="thin"/>
      <bottom style="medium">
        <color indexed="17"/>
      </bottom>
    </border>
    <border>
      <left style="thin"/>
      <right style="medium">
        <color indexed="17"/>
      </right>
      <top style="thin"/>
      <bottom style="medium">
        <color indexed="17"/>
      </bottom>
    </border>
    <border>
      <left style="medium">
        <color indexed="17"/>
      </left>
      <right style="thin"/>
      <top style="medium">
        <color indexed="17"/>
      </top>
      <bottom style="medium">
        <color indexed="17"/>
      </bottom>
    </border>
    <border>
      <left style="thin"/>
      <right style="thin"/>
      <top style="medium">
        <color indexed="17"/>
      </top>
      <bottom style="medium">
        <color indexed="17"/>
      </bottom>
    </border>
    <border>
      <left style="thin"/>
      <right style="medium">
        <color indexed="17"/>
      </right>
      <top style="medium">
        <color indexed="17"/>
      </top>
      <bottom style="medium">
        <color indexed="17"/>
      </bottom>
    </border>
    <border>
      <left style="thin"/>
      <right style="medium"/>
      <top style="medium"/>
      <bottom style="medium"/>
    </border>
    <border>
      <left style="medium">
        <color indexed="16"/>
      </left>
      <right style="thin"/>
      <top style="medium">
        <color indexed="16"/>
      </top>
      <bottom style="thin"/>
    </border>
    <border>
      <left style="thin"/>
      <right style="thin"/>
      <top style="medium">
        <color indexed="16"/>
      </top>
      <bottom style="thin"/>
    </border>
    <border>
      <left style="thin"/>
      <right style="medium">
        <color indexed="16"/>
      </right>
      <top style="medium">
        <color indexed="16"/>
      </top>
      <bottom style="thin"/>
    </border>
    <border>
      <left style="medium">
        <color indexed="16"/>
      </left>
      <right style="thin"/>
      <top style="thin"/>
      <bottom style="thin"/>
    </border>
    <border>
      <left style="thin"/>
      <right style="medium">
        <color indexed="16"/>
      </right>
      <top style="thin"/>
      <bottom style="thin"/>
    </border>
    <border>
      <left style="medium">
        <color indexed="16"/>
      </left>
      <right style="thin"/>
      <top style="thin"/>
      <bottom style="medium">
        <color indexed="16"/>
      </bottom>
    </border>
    <border>
      <left style="thin"/>
      <right style="thin"/>
      <top style="thin"/>
      <bottom style="medium">
        <color indexed="16"/>
      </bottom>
    </border>
    <border>
      <left style="thin"/>
      <right style="medium">
        <color indexed="16"/>
      </right>
      <top style="thin"/>
      <bottom style="medium">
        <color indexed="16"/>
      </bottom>
    </border>
    <border>
      <left style="medium">
        <color indexed="16"/>
      </left>
      <right style="thin"/>
      <top style="thin"/>
      <bottom>
        <color indexed="63"/>
      </bottom>
    </border>
    <border>
      <left style="thin"/>
      <right style="medium">
        <color indexed="16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3" borderId="9" xfId="0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horizontal="right" vertical="center"/>
    </xf>
    <xf numFmtId="177" fontId="0" fillId="0" borderId="5" xfId="0" applyNumberFormat="1" applyBorder="1" applyAlignment="1" quotePrefix="1">
      <alignment horizontal="center" vertical="center"/>
    </xf>
    <xf numFmtId="179" fontId="0" fillId="0" borderId="5" xfId="0" applyNumberFormat="1" applyBorder="1" applyAlignment="1" quotePrefix="1">
      <alignment horizontal="center" vertical="center"/>
    </xf>
    <xf numFmtId="0" fontId="0" fillId="0" borderId="5" xfId="0" applyBorder="1" applyAlignment="1" quotePrefix="1">
      <alignment horizontal="center" vertical="center"/>
    </xf>
    <xf numFmtId="0" fontId="0" fillId="3" borderId="2" xfId="0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5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5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5" borderId="30" xfId="0" applyFill="1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6" borderId="25" xfId="0" applyFill="1" applyBorder="1" applyAlignment="1">
      <alignment vertical="center"/>
    </xf>
    <xf numFmtId="0" fontId="0" fillId="6" borderId="27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58</xdr:row>
      <xdr:rowOff>9525</xdr:rowOff>
    </xdr:from>
    <xdr:to>
      <xdr:col>4</xdr:col>
      <xdr:colOff>57150</xdr:colOff>
      <xdr:row>60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153525"/>
          <a:ext cx="2495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361950</xdr:colOff>
      <xdr:row>31</xdr:row>
      <xdr:rowOff>85725</xdr:rowOff>
    </xdr:from>
    <xdr:to>
      <xdr:col>14</xdr:col>
      <xdr:colOff>47625</xdr:colOff>
      <xdr:row>33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8724900" y="5372100"/>
          <a:ext cx="2676525" cy="381000"/>
        </a:xfrm>
        <a:prstGeom prst="wedgeRectCallout">
          <a:avLst>
            <a:gd name="adj1" fmla="val -20819"/>
            <a:gd name="adj2" fmla="val -1125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6速判定がなるべく大きくなるように計算しますが、
ここは自分で適当な値を入力しても結構です。</a:t>
          </a:r>
        </a:p>
      </xdr:txBody>
    </xdr:sp>
    <xdr:clientData/>
  </xdr:twoCellAnchor>
  <xdr:twoCellAnchor editAs="oneCell">
    <xdr:from>
      <xdr:col>5</xdr:col>
      <xdr:colOff>0</xdr:colOff>
      <xdr:row>58</xdr:row>
      <xdr:rowOff>9525</xdr:rowOff>
    </xdr:from>
    <xdr:to>
      <xdr:col>7</xdr:col>
      <xdr:colOff>800100</xdr:colOff>
      <xdr:row>60</xdr:row>
      <xdr:rowOff>95250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9153525"/>
          <a:ext cx="2419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15</xdr:row>
      <xdr:rowOff>47625</xdr:rowOff>
    </xdr:from>
    <xdr:to>
      <xdr:col>6</xdr:col>
      <xdr:colOff>47625</xdr:colOff>
      <xdr:row>17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2181225" y="2895600"/>
          <a:ext cx="2990850" cy="381000"/>
        </a:xfrm>
        <a:prstGeom prst="wedgeRectCallout">
          <a:avLst>
            <a:gd name="adj1" fmla="val -49046"/>
            <a:gd name="adj2" fmla="val 1125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R6の車速取り出しは6速のドライブ側ギアより取っているため、ファイナルをその比率としています。</a:t>
          </a:r>
        </a:p>
      </xdr:txBody>
    </xdr:sp>
    <xdr:clientData/>
  </xdr:twoCellAnchor>
  <xdr:twoCellAnchor editAs="oneCell">
    <xdr:from>
      <xdr:col>0</xdr:col>
      <xdr:colOff>1066800</xdr:colOff>
      <xdr:row>58</xdr:row>
      <xdr:rowOff>9525</xdr:rowOff>
    </xdr:from>
    <xdr:to>
      <xdr:col>4</xdr:col>
      <xdr:colOff>57150</xdr:colOff>
      <xdr:row>60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153525"/>
          <a:ext cx="2495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361950</xdr:colOff>
      <xdr:row>31</xdr:row>
      <xdr:rowOff>85725</xdr:rowOff>
    </xdr:from>
    <xdr:to>
      <xdr:col>14</xdr:col>
      <xdr:colOff>47625</xdr:colOff>
      <xdr:row>33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8724900" y="5372100"/>
          <a:ext cx="2676525" cy="381000"/>
        </a:xfrm>
        <a:prstGeom prst="wedgeRectCallout">
          <a:avLst>
            <a:gd name="adj1" fmla="val -20819"/>
            <a:gd name="adj2" fmla="val -1125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6速判定がなるべく大きくなるように計算しますが、
ここは自分で適当な値を入力しても結構です。</a:t>
          </a:r>
        </a:p>
      </xdr:txBody>
    </xdr:sp>
    <xdr:clientData/>
  </xdr:twoCellAnchor>
  <xdr:twoCellAnchor editAs="oneCell">
    <xdr:from>
      <xdr:col>5</xdr:col>
      <xdr:colOff>0</xdr:colOff>
      <xdr:row>58</xdr:row>
      <xdr:rowOff>9525</xdr:rowOff>
    </xdr:from>
    <xdr:to>
      <xdr:col>7</xdr:col>
      <xdr:colOff>800100</xdr:colOff>
      <xdr:row>60</xdr:row>
      <xdr:rowOff>95250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9153525"/>
          <a:ext cx="2419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17</xdr:row>
      <xdr:rowOff>57150</xdr:rowOff>
    </xdr:from>
    <xdr:to>
      <xdr:col>16</xdr:col>
      <xdr:colOff>257175</xdr:colOff>
      <xdr:row>19</xdr:row>
      <xdr:rowOff>28575</xdr:rowOff>
    </xdr:to>
    <xdr:sp>
      <xdr:nvSpPr>
        <xdr:cNvPr id="5" name="AutoShape 5"/>
        <xdr:cNvSpPr>
          <a:spLocks/>
        </xdr:cNvSpPr>
      </xdr:nvSpPr>
      <xdr:spPr>
        <a:xfrm>
          <a:off x="9991725" y="3257550"/>
          <a:ext cx="2990850" cy="323850"/>
        </a:xfrm>
        <a:prstGeom prst="wedgeRectCallout">
          <a:avLst>
            <a:gd name="adj1" fmla="val -49046"/>
            <a:gd name="adj2" fmla="val 123527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プリセットNo.1だけ、revcnt=45を手動設定してみた。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58</xdr:row>
      <xdr:rowOff>9525</xdr:rowOff>
    </xdr:from>
    <xdr:to>
      <xdr:col>4</xdr:col>
      <xdr:colOff>57150</xdr:colOff>
      <xdr:row>60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153525"/>
          <a:ext cx="2495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361950</xdr:colOff>
      <xdr:row>31</xdr:row>
      <xdr:rowOff>85725</xdr:rowOff>
    </xdr:from>
    <xdr:to>
      <xdr:col>14</xdr:col>
      <xdr:colOff>47625</xdr:colOff>
      <xdr:row>33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8724900" y="5372100"/>
          <a:ext cx="2676525" cy="381000"/>
        </a:xfrm>
        <a:prstGeom prst="wedgeRectCallout">
          <a:avLst>
            <a:gd name="adj1" fmla="val -20819"/>
            <a:gd name="adj2" fmla="val -1125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6速判定がなるべく大きくなるように計算しますが、
ここは自分で適当な値を入力しても結構です。</a:t>
          </a:r>
        </a:p>
      </xdr:txBody>
    </xdr:sp>
    <xdr:clientData/>
  </xdr:twoCellAnchor>
  <xdr:twoCellAnchor editAs="oneCell">
    <xdr:from>
      <xdr:col>5</xdr:col>
      <xdr:colOff>0</xdr:colOff>
      <xdr:row>58</xdr:row>
      <xdr:rowOff>9525</xdr:rowOff>
    </xdr:from>
    <xdr:to>
      <xdr:col>7</xdr:col>
      <xdr:colOff>800100</xdr:colOff>
      <xdr:row>60</xdr:row>
      <xdr:rowOff>95250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9153525"/>
          <a:ext cx="2419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18</xdr:row>
      <xdr:rowOff>114300</xdr:rowOff>
    </xdr:from>
    <xdr:to>
      <xdr:col>16</xdr:col>
      <xdr:colOff>304800</xdr:colOff>
      <xdr:row>22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10039350" y="3495675"/>
          <a:ext cx="2990850" cy="323850"/>
        </a:xfrm>
        <a:prstGeom prst="wedgeRectCallout">
          <a:avLst>
            <a:gd name="adj1" fmla="val -50319"/>
            <a:gd name="adj2" fmla="val 12941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プリセットNo.1～4をrevcnt=100で手動設定してみた。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Q64"/>
  <sheetViews>
    <sheetView tabSelected="1" workbookViewId="0" topLeftCell="A1">
      <selection activeCell="E15" sqref="E15"/>
    </sheetView>
  </sheetViews>
  <sheetFormatPr defaultColWidth="9.00390625" defaultRowHeight="13.5"/>
  <cols>
    <col min="1" max="1" width="14.125" style="0" customWidth="1"/>
    <col min="2" max="12" width="10.625" style="0" customWidth="1"/>
  </cols>
  <sheetData>
    <row r="1" spans="1:5" ht="15.75" customHeight="1">
      <c r="A1" s="3" t="s">
        <v>107</v>
      </c>
      <c r="E1" s="3" t="s">
        <v>110</v>
      </c>
    </row>
    <row r="2" spans="1:7" ht="15.75" customHeight="1">
      <c r="A2" s="17" t="s">
        <v>40</v>
      </c>
      <c r="B2" s="4"/>
      <c r="C2" s="4"/>
      <c r="D2" s="4"/>
      <c r="E2" s="4"/>
      <c r="F2" s="4"/>
      <c r="G2" s="4"/>
    </row>
    <row r="3" spans="1:7" ht="15.75" customHeight="1">
      <c r="A3" s="2" t="s">
        <v>106</v>
      </c>
      <c r="B3" s="2"/>
      <c r="C3" s="2"/>
      <c r="D3" s="2"/>
      <c r="E3" s="2"/>
      <c r="F3" s="2"/>
      <c r="G3" s="2"/>
    </row>
    <row r="4" spans="1:7" ht="15.75" customHeight="1">
      <c r="A4" s="1"/>
      <c r="B4" s="1"/>
      <c r="C4" s="1"/>
      <c r="D4" s="1"/>
      <c r="E4" s="1"/>
      <c r="F4" s="1"/>
      <c r="G4" s="1"/>
    </row>
    <row r="5" spans="1:7" ht="15.75" customHeight="1">
      <c r="A5" s="18" t="s">
        <v>41</v>
      </c>
      <c r="B5" s="18"/>
      <c r="C5" s="1"/>
      <c r="D5" s="1"/>
      <c r="E5" s="1"/>
      <c r="F5" s="1"/>
      <c r="G5" s="1"/>
    </row>
    <row r="7" ht="13.5">
      <c r="A7" t="s">
        <v>0</v>
      </c>
    </row>
    <row r="8" spans="1:11" ht="24">
      <c r="A8" s="9" t="s">
        <v>15</v>
      </c>
      <c r="B8" s="15" t="s">
        <v>12</v>
      </c>
      <c r="C8" s="8"/>
      <c r="D8" s="9" t="s">
        <v>1</v>
      </c>
      <c r="E8" s="10" t="s">
        <v>2</v>
      </c>
      <c r="F8" s="9" t="s">
        <v>6</v>
      </c>
      <c r="G8" s="9" t="s">
        <v>5</v>
      </c>
      <c r="H8" s="9" t="s">
        <v>7</v>
      </c>
      <c r="I8" s="9" t="s">
        <v>8</v>
      </c>
      <c r="J8" s="9" t="s">
        <v>9</v>
      </c>
      <c r="K8" s="9" t="s">
        <v>10</v>
      </c>
    </row>
    <row r="9" spans="1:11" ht="13.5">
      <c r="A9" s="16" t="s">
        <v>13</v>
      </c>
      <c r="B9" s="6"/>
      <c r="D9" s="5" t="s">
        <v>53</v>
      </c>
      <c r="E9" s="6"/>
      <c r="F9" s="6"/>
      <c r="G9" s="6"/>
      <c r="H9" s="6"/>
      <c r="I9" s="6"/>
      <c r="J9" s="6"/>
      <c r="K9" s="6"/>
    </row>
    <row r="10" spans="1:11" ht="13.5">
      <c r="A10" s="16" t="s">
        <v>14</v>
      </c>
      <c r="B10" s="6"/>
      <c r="D10" s="5" t="s">
        <v>54</v>
      </c>
      <c r="E10" s="6"/>
      <c r="F10" s="6"/>
      <c r="G10" s="6"/>
      <c r="H10" s="6"/>
      <c r="I10" s="6"/>
      <c r="J10" s="6"/>
      <c r="K10" s="6"/>
    </row>
    <row r="12" ht="13.5">
      <c r="A12" t="s">
        <v>43</v>
      </c>
    </row>
    <row r="13" spans="1:2" ht="13.5">
      <c r="A13" s="16" t="s">
        <v>55</v>
      </c>
      <c r="B13" s="6">
        <v>4</v>
      </c>
    </row>
    <row r="14" spans="1:2" ht="13.5">
      <c r="A14" s="33"/>
      <c r="B14" s="34"/>
    </row>
    <row r="15" spans="1:2" ht="13.5">
      <c r="A15" s="33"/>
      <c r="B15" s="34"/>
    </row>
    <row r="17" ht="14.25" thickBot="1">
      <c r="A17" s="3" t="s">
        <v>39</v>
      </c>
    </row>
    <row r="18" spans="1:2" ht="14.25" thickBot="1">
      <c r="A18" s="30" t="s">
        <v>90</v>
      </c>
      <c r="B18" s="29">
        <v>1</v>
      </c>
    </row>
    <row r="19" spans="1:12" ht="13.5">
      <c r="A19" s="27"/>
      <c r="B19" s="28" t="s">
        <v>56</v>
      </c>
      <c r="C19" s="21"/>
      <c r="D19" s="24" t="s">
        <v>33</v>
      </c>
      <c r="E19" s="20" t="s">
        <v>44</v>
      </c>
      <c r="F19" s="25"/>
      <c r="G19" s="25"/>
      <c r="H19" s="25"/>
      <c r="I19" s="25"/>
      <c r="J19" s="25"/>
      <c r="K19" s="25"/>
      <c r="L19" s="21"/>
    </row>
    <row r="20" spans="1:12" ht="14.25" thickBot="1">
      <c r="A20" s="22"/>
      <c r="B20" s="5" t="s">
        <v>57</v>
      </c>
      <c r="C20" s="5" t="s">
        <v>58</v>
      </c>
      <c r="E20" s="19" t="s">
        <v>59</v>
      </c>
      <c r="F20" s="19" t="s">
        <v>60</v>
      </c>
      <c r="G20" s="19" t="s">
        <v>61</v>
      </c>
      <c r="H20" s="19" t="s">
        <v>62</v>
      </c>
      <c r="I20" s="19" t="s">
        <v>63</v>
      </c>
      <c r="J20" s="19" t="s">
        <v>64</v>
      </c>
      <c r="K20" s="19" t="s">
        <v>65</v>
      </c>
      <c r="L20" s="19" t="s">
        <v>66</v>
      </c>
    </row>
    <row r="21" spans="1:12" ht="13.5" hidden="1">
      <c r="A21" s="11" t="s">
        <v>28</v>
      </c>
      <c r="B21" s="5"/>
      <c r="C21" s="5"/>
      <c r="D21" s="5"/>
      <c r="E21" s="5" t="e">
        <f aca="true" t="shared" si="0" ref="E21:J21">($E$10/$E$9)*(F10/F9)</f>
        <v>#DIV/0!</v>
      </c>
      <c r="F21" s="5" t="e">
        <f t="shared" si="0"/>
        <v>#DIV/0!</v>
      </c>
      <c r="G21" s="5" t="e">
        <f t="shared" si="0"/>
        <v>#DIV/0!</v>
      </c>
      <c r="H21" s="5" t="e">
        <f t="shared" si="0"/>
        <v>#DIV/0!</v>
      </c>
      <c r="I21" s="5" t="e">
        <f t="shared" si="0"/>
        <v>#DIV/0!</v>
      </c>
      <c r="J21" s="5" t="e">
        <f t="shared" si="0"/>
        <v>#DIV/0!</v>
      </c>
      <c r="K21" s="5"/>
      <c r="L21" s="5"/>
    </row>
    <row r="22" spans="1:12" ht="21" hidden="1">
      <c r="A22" s="14" t="s">
        <v>27</v>
      </c>
      <c r="B22" s="5"/>
      <c r="C22" s="5"/>
      <c r="D22" s="5"/>
      <c r="E22" s="23" t="e">
        <f aca="true" t="shared" si="1" ref="E22:J22">$B$10/(E21*$B$9)</f>
        <v>#DIV/0!</v>
      </c>
      <c r="F22" s="23" t="e">
        <f t="shared" si="1"/>
        <v>#DIV/0!</v>
      </c>
      <c r="G22" s="23" t="e">
        <f t="shared" si="1"/>
        <v>#DIV/0!</v>
      </c>
      <c r="H22" s="23" t="e">
        <f t="shared" si="1"/>
        <v>#DIV/0!</v>
      </c>
      <c r="I22" s="23" t="e">
        <f t="shared" si="1"/>
        <v>#DIV/0!</v>
      </c>
      <c r="J22" s="23" t="e">
        <f t="shared" si="1"/>
        <v>#DIV/0!</v>
      </c>
      <c r="K22" s="23"/>
      <c r="L22" s="23"/>
    </row>
    <row r="23" spans="1:12" ht="13.5">
      <c r="A23" s="7" t="s">
        <v>29</v>
      </c>
      <c r="B23" s="6"/>
      <c r="C23" s="6"/>
      <c r="D23" s="39"/>
      <c r="E23" s="59" t="e">
        <f aca="true" t="shared" si="2" ref="E23:J30">INT(E$22*(1/($C23/$B23))*$L23*(1-$D23*0.01))</f>
        <v>#DIV/0!</v>
      </c>
      <c r="F23" s="60" t="e">
        <f t="shared" si="2"/>
        <v>#DIV/0!</v>
      </c>
      <c r="G23" s="60" t="e">
        <f t="shared" si="2"/>
        <v>#DIV/0!</v>
      </c>
      <c r="H23" s="60" t="e">
        <f t="shared" si="2"/>
        <v>#DIV/0!</v>
      </c>
      <c r="I23" s="60" t="e">
        <f t="shared" si="2"/>
        <v>#DIV/0!</v>
      </c>
      <c r="J23" s="60" t="e">
        <f t="shared" si="2"/>
        <v>#DIV/0!</v>
      </c>
      <c r="K23" s="60">
        <f aca="true" t="shared" si="3" ref="K23:K30">INT(250*(1-D23*0.01))</f>
        <v>250</v>
      </c>
      <c r="L23" s="61" t="e">
        <f aca="true" t="shared" si="4" ref="L23:L30">IF(INT((K23*C23/B23)/J$22)&lt;256,INT((K23*C23/B23)/J$22),255)</f>
        <v>#DIV/0!</v>
      </c>
    </row>
    <row r="24" spans="1:12" ht="13.5">
      <c r="A24" s="7" t="s">
        <v>30</v>
      </c>
      <c r="B24" s="6"/>
      <c r="C24" s="6"/>
      <c r="D24" s="39"/>
      <c r="E24" s="62" t="e">
        <f t="shared" si="2"/>
        <v>#DIV/0!</v>
      </c>
      <c r="F24" s="12" t="e">
        <f t="shared" si="2"/>
        <v>#DIV/0!</v>
      </c>
      <c r="G24" s="12" t="e">
        <f t="shared" si="2"/>
        <v>#DIV/0!</v>
      </c>
      <c r="H24" s="12" t="e">
        <f t="shared" si="2"/>
        <v>#DIV/0!</v>
      </c>
      <c r="I24" s="12" t="e">
        <f t="shared" si="2"/>
        <v>#DIV/0!</v>
      </c>
      <c r="J24" s="12" t="e">
        <f t="shared" si="2"/>
        <v>#DIV/0!</v>
      </c>
      <c r="K24" s="12">
        <f t="shared" si="3"/>
        <v>250</v>
      </c>
      <c r="L24" s="63" t="e">
        <f t="shared" si="4"/>
        <v>#DIV/0!</v>
      </c>
    </row>
    <row r="25" spans="1:12" ht="13.5">
      <c r="A25" s="7" t="s">
        <v>31</v>
      </c>
      <c r="B25" s="6"/>
      <c r="C25" s="6"/>
      <c r="D25" s="39"/>
      <c r="E25" s="62" t="e">
        <f t="shared" si="2"/>
        <v>#DIV/0!</v>
      </c>
      <c r="F25" s="12" t="e">
        <f t="shared" si="2"/>
        <v>#DIV/0!</v>
      </c>
      <c r="G25" s="12" t="e">
        <f t="shared" si="2"/>
        <v>#DIV/0!</v>
      </c>
      <c r="H25" s="12" t="e">
        <f t="shared" si="2"/>
        <v>#DIV/0!</v>
      </c>
      <c r="I25" s="12" t="e">
        <f t="shared" si="2"/>
        <v>#DIV/0!</v>
      </c>
      <c r="J25" s="12" t="e">
        <f t="shared" si="2"/>
        <v>#DIV/0!</v>
      </c>
      <c r="K25" s="12">
        <f t="shared" si="3"/>
        <v>250</v>
      </c>
      <c r="L25" s="63" t="e">
        <f t="shared" si="4"/>
        <v>#DIV/0!</v>
      </c>
    </row>
    <row r="26" spans="1:12" ht="13.5">
      <c r="A26" s="7" t="s">
        <v>32</v>
      </c>
      <c r="B26" s="6"/>
      <c r="C26" s="6"/>
      <c r="D26" s="39"/>
      <c r="E26" s="62" t="e">
        <f t="shared" si="2"/>
        <v>#DIV/0!</v>
      </c>
      <c r="F26" s="12" t="e">
        <f t="shared" si="2"/>
        <v>#DIV/0!</v>
      </c>
      <c r="G26" s="12" t="e">
        <f t="shared" si="2"/>
        <v>#DIV/0!</v>
      </c>
      <c r="H26" s="12" t="e">
        <f t="shared" si="2"/>
        <v>#DIV/0!</v>
      </c>
      <c r="I26" s="12" t="e">
        <f t="shared" si="2"/>
        <v>#DIV/0!</v>
      </c>
      <c r="J26" s="12" t="e">
        <f t="shared" si="2"/>
        <v>#DIV/0!</v>
      </c>
      <c r="K26" s="12">
        <f t="shared" si="3"/>
        <v>250</v>
      </c>
      <c r="L26" s="63" t="e">
        <f t="shared" si="4"/>
        <v>#DIV/0!</v>
      </c>
    </row>
    <row r="27" spans="1:12" ht="13.5">
      <c r="A27" s="7" t="s">
        <v>34</v>
      </c>
      <c r="B27" s="6"/>
      <c r="C27" s="6"/>
      <c r="D27" s="39"/>
      <c r="E27" s="62" t="e">
        <f t="shared" si="2"/>
        <v>#DIV/0!</v>
      </c>
      <c r="F27" s="12" t="e">
        <f t="shared" si="2"/>
        <v>#DIV/0!</v>
      </c>
      <c r="G27" s="12" t="e">
        <f t="shared" si="2"/>
        <v>#DIV/0!</v>
      </c>
      <c r="H27" s="12" t="e">
        <f t="shared" si="2"/>
        <v>#DIV/0!</v>
      </c>
      <c r="I27" s="12" t="e">
        <f t="shared" si="2"/>
        <v>#DIV/0!</v>
      </c>
      <c r="J27" s="12" t="e">
        <f t="shared" si="2"/>
        <v>#DIV/0!</v>
      </c>
      <c r="K27" s="12">
        <f t="shared" si="3"/>
        <v>250</v>
      </c>
      <c r="L27" s="63" t="e">
        <f t="shared" si="4"/>
        <v>#DIV/0!</v>
      </c>
    </row>
    <row r="28" spans="1:13" ht="13.5">
      <c r="A28" s="7" t="s">
        <v>35</v>
      </c>
      <c r="B28" s="6"/>
      <c r="C28" s="6"/>
      <c r="D28" s="39"/>
      <c r="E28" s="62" t="e">
        <f t="shared" si="2"/>
        <v>#DIV/0!</v>
      </c>
      <c r="F28" s="12" t="e">
        <f t="shared" si="2"/>
        <v>#DIV/0!</v>
      </c>
      <c r="G28" s="12" t="e">
        <f t="shared" si="2"/>
        <v>#DIV/0!</v>
      </c>
      <c r="H28" s="12" t="e">
        <f t="shared" si="2"/>
        <v>#DIV/0!</v>
      </c>
      <c r="I28" s="12" t="e">
        <f t="shared" si="2"/>
        <v>#DIV/0!</v>
      </c>
      <c r="J28" s="12" t="e">
        <f t="shared" si="2"/>
        <v>#DIV/0!</v>
      </c>
      <c r="K28" s="12">
        <f t="shared" si="3"/>
        <v>250</v>
      </c>
      <c r="L28" s="63" t="e">
        <f t="shared" si="4"/>
        <v>#DIV/0!</v>
      </c>
      <c r="M28" s="3" t="s">
        <v>108</v>
      </c>
    </row>
    <row r="29" spans="1:12" ht="13.5">
      <c r="A29" s="7" t="s">
        <v>36</v>
      </c>
      <c r="B29" s="6"/>
      <c r="C29" s="6"/>
      <c r="D29" s="39"/>
      <c r="E29" s="62" t="e">
        <f t="shared" si="2"/>
        <v>#DIV/0!</v>
      </c>
      <c r="F29" s="12" t="e">
        <f t="shared" si="2"/>
        <v>#DIV/0!</v>
      </c>
      <c r="G29" s="12" t="e">
        <f t="shared" si="2"/>
        <v>#DIV/0!</v>
      </c>
      <c r="H29" s="12" t="e">
        <f t="shared" si="2"/>
        <v>#DIV/0!</v>
      </c>
      <c r="I29" s="12" t="e">
        <f t="shared" si="2"/>
        <v>#DIV/0!</v>
      </c>
      <c r="J29" s="12" t="e">
        <f t="shared" si="2"/>
        <v>#DIV/0!</v>
      </c>
      <c r="K29" s="12">
        <f t="shared" si="3"/>
        <v>250</v>
      </c>
      <c r="L29" s="63" t="e">
        <f t="shared" si="4"/>
        <v>#DIV/0!</v>
      </c>
    </row>
    <row r="30" spans="1:12" ht="14.25" thickBot="1">
      <c r="A30" s="7" t="s">
        <v>37</v>
      </c>
      <c r="B30" s="6"/>
      <c r="C30" s="6"/>
      <c r="D30" s="39"/>
      <c r="E30" s="64" t="e">
        <f t="shared" si="2"/>
        <v>#DIV/0!</v>
      </c>
      <c r="F30" s="65" t="e">
        <f t="shared" si="2"/>
        <v>#DIV/0!</v>
      </c>
      <c r="G30" s="65" t="e">
        <f t="shared" si="2"/>
        <v>#DIV/0!</v>
      </c>
      <c r="H30" s="65" t="e">
        <f t="shared" si="2"/>
        <v>#DIV/0!</v>
      </c>
      <c r="I30" s="65" t="e">
        <f t="shared" si="2"/>
        <v>#DIV/0!</v>
      </c>
      <c r="J30" s="65" t="e">
        <f t="shared" si="2"/>
        <v>#DIV/0!</v>
      </c>
      <c r="K30" s="65">
        <f t="shared" si="3"/>
        <v>250</v>
      </c>
      <c r="L30" s="66" t="e">
        <f t="shared" si="4"/>
        <v>#DIV/0!</v>
      </c>
    </row>
    <row r="33" ht="14.25" thickBot="1">
      <c r="A33" s="3" t="s">
        <v>26</v>
      </c>
    </row>
    <row r="34" spans="1:3" ht="14.25" thickBot="1">
      <c r="A34" s="30" t="s">
        <v>90</v>
      </c>
      <c r="B34" s="29">
        <v>1</v>
      </c>
      <c r="C34" t="s">
        <v>83</v>
      </c>
    </row>
    <row r="35" spans="1:9" ht="13.5">
      <c r="A35" s="7" t="s">
        <v>25</v>
      </c>
      <c r="B35" s="5">
        <v>1</v>
      </c>
      <c r="C35" s="5">
        <v>2</v>
      </c>
      <c r="D35" s="5">
        <v>3</v>
      </c>
      <c r="E35" s="5">
        <v>4</v>
      </c>
      <c r="F35" s="5">
        <v>5</v>
      </c>
      <c r="G35" s="5">
        <v>6</v>
      </c>
      <c r="H35" s="5">
        <v>7</v>
      </c>
      <c r="I35" s="5">
        <v>8</v>
      </c>
    </row>
    <row r="36" spans="1:9" ht="14.25" thickBot="1">
      <c r="A36" s="7" t="s">
        <v>16</v>
      </c>
      <c r="B36" s="6">
        <v>10000</v>
      </c>
      <c r="C36" s="6">
        <v>11000</v>
      </c>
      <c r="D36" s="6">
        <v>12000</v>
      </c>
      <c r="E36" s="6">
        <v>13000</v>
      </c>
      <c r="F36" s="6">
        <v>14000</v>
      </c>
      <c r="G36" s="6">
        <v>15000</v>
      </c>
      <c r="H36" s="6">
        <v>16000</v>
      </c>
      <c r="I36" s="6">
        <v>17000</v>
      </c>
    </row>
    <row r="37" spans="1:9" ht="13.5" hidden="1">
      <c r="A37" s="11" t="s">
        <v>17</v>
      </c>
      <c r="B37" s="5" t="e">
        <f aca="true" t="shared" si="5" ref="B37:I37">60/(B36*$B$9)</f>
        <v>#DIV/0!</v>
      </c>
      <c r="C37" s="5" t="e">
        <f t="shared" si="5"/>
        <v>#DIV/0!</v>
      </c>
      <c r="D37" s="5" t="e">
        <f t="shared" si="5"/>
        <v>#DIV/0!</v>
      </c>
      <c r="E37" s="5" t="e">
        <f t="shared" si="5"/>
        <v>#DIV/0!</v>
      </c>
      <c r="F37" s="5" t="e">
        <f t="shared" si="5"/>
        <v>#DIV/0!</v>
      </c>
      <c r="G37" s="5" t="e">
        <f t="shared" si="5"/>
        <v>#DIV/0!</v>
      </c>
      <c r="H37" s="5" t="e">
        <f t="shared" si="5"/>
        <v>#DIV/0!</v>
      </c>
      <c r="I37" s="5" t="e">
        <f t="shared" si="5"/>
        <v>#DIV/0!</v>
      </c>
    </row>
    <row r="38" spans="1:9" ht="13.5" hidden="1">
      <c r="A38" s="11" t="s">
        <v>67</v>
      </c>
      <c r="B38" s="5">
        <f aca="true" t="shared" si="6" ref="B38:I38">1/(($B$13/4)*1000000)</f>
        <v>1E-06</v>
      </c>
      <c r="C38" s="5">
        <f t="shared" si="6"/>
        <v>1E-06</v>
      </c>
      <c r="D38" s="5">
        <f t="shared" si="6"/>
        <v>1E-06</v>
      </c>
      <c r="E38" s="5">
        <f t="shared" si="6"/>
        <v>1E-06</v>
      </c>
      <c r="F38" s="5">
        <f t="shared" si="6"/>
        <v>1E-06</v>
      </c>
      <c r="G38" s="5">
        <f t="shared" si="6"/>
        <v>1E-06</v>
      </c>
      <c r="H38" s="5">
        <f t="shared" si="6"/>
        <v>1E-06</v>
      </c>
      <c r="I38" s="5">
        <f t="shared" si="6"/>
        <v>1E-06</v>
      </c>
    </row>
    <row r="39" spans="1:9" ht="13.5" hidden="1">
      <c r="A39" s="11" t="s">
        <v>19</v>
      </c>
      <c r="B39" s="5">
        <f aca="true" t="shared" si="7" ref="B39:I39">B38*255</f>
        <v>0.00025499999999999996</v>
      </c>
      <c r="C39" s="5">
        <f t="shared" si="7"/>
        <v>0.00025499999999999996</v>
      </c>
      <c r="D39" s="5">
        <f t="shared" si="7"/>
        <v>0.00025499999999999996</v>
      </c>
      <c r="E39" s="5">
        <f t="shared" si="7"/>
        <v>0.00025499999999999996</v>
      </c>
      <c r="F39" s="5">
        <f t="shared" si="7"/>
        <v>0.00025499999999999996</v>
      </c>
      <c r="G39" s="5">
        <f t="shared" si="7"/>
        <v>0.00025499999999999996</v>
      </c>
      <c r="H39" s="5">
        <f t="shared" si="7"/>
        <v>0.00025499999999999996</v>
      </c>
      <c r="I39" s="5">
        <f t="shared" si="7"/>
        <v>0.00025499999999999996</v>
      </c>
    </row>
    <row r="40" spans="1:9" ht="14.25" hidden="1" thickBot="1">
      <c r="A40" s="11" t="s">
        <v>20</v>
      </c>
      <c r="B40" s="23" t="e">
        <f aca="true" t="shared" si="8" ref="B40:I40">B37/B39</f>
        <v>#DIV/0!</v>
      </c>
      <c r="C40" s="23" t="e">
        <f t="shared" si="8"/>
        <v>#DIV/0!</v>
      </c>
      <c r="D40" s="23" t="e">
        <f t="shared" si="8"/>
        <v>#DIV/0!</v>
      </c>
      <c r="E40" s="23" t="e">
        <f t="shared" si="8"/>
        <v>#DIV/0!</v>
      </c>
      <c r="F40" s="23" t="e">
        <f t="shared" si="8"/>
        <v>#DIV/0!</v>
      </c>
      <c r="G40" s="23" t="e">
        <f t="shared" si="8"/>
        <v>#DIV/0!</v>
      </c>
      <c r="H40" s="23" t="e">
        <f t="shared" si="8"/>
        <v>#DIV/0!</v>
      </c>
      <c r="I40" s="23" t="e">
        <f t="shared" si="8"/>
        <v>#DIV/0!</v>
      </c>
    </row>
    <row r="41" spans="1:9" ht="13.5">
      <c r="A41" s="40" t="s">
        <v>21</v>
      </c>
      <c r="B41" s="42" t="e">
        <f aca="true" t="shared" si="9" ref="B41:I41">INT(LOG(B40,2))</f>
        <v>#DIV/0!</v>
      </c>
      <c r="C41" s="43" t="e">
        <f t="shared" si="9"/>
        <v>#DIV/0!</v>
      </c>
      <c r="D41" s="43" t="e">
        <f t="shared" si="9"/>
        <v>#DIV/0!</v>
      </c>
      <c r="E41" s="43" t="e">
        <f t="shared" si="9"/>
        <v>#DIV/0!</v>
      </c>
      <c r="F41" s="43" t="e">
        <f t="shared" si="9"/>
        <v>#DIV/0!</v>
      </c>
      <c r="G41" s="43" t="e">
        <f t="shared" si="9"/>
        <v>#DIV/0!</v>
      </c>
      <c r="H41" s="43" t="e">
        <f t="shared" si="9"/>
        <v>#DIV/0!</v>
      </c>
      <c r="I41" s="44" t="e">
        <f t="shared" si="9"/>
        <v>#DIV/0!</v>
      </c>
    </row>
    <row r="42" spans="1:9" ht="13.5" hidden="1">
      <c r="A42" s="41" t="s">
        <v>23</v>
      </c>
      <c r="B42" s="45" t="e">
        <f aca="true" t="shared" si="10" ref="B42:I42">2^(B41+1)</f>
        <v>#DIV/0!</v>
      </c>
      <c r="C42" s="13" t="e">
        <f t="shared" si="10"/>
        <v>#DIV/0!</v>
      </c>
      <c r="D42" s="13" t="e">
        <f t="shared" si="10"/>
        <v>#DIV/0!</v>
      </c>
      <c r="E42" s="13" t="e">
        <f t="shared" si="10"/>
        <v>#DIV/0!</v>
      </c>
      <c r="F42" s="13" t="e">
        <f t="shared" si="10"/>
        <v>#DIV/0!</v>
      </c>
      <c r="G42" s="13" t="e">
        <f t="shared" si="10"/>
        <v>#DIV/0!</v>
      </c>
      <c r="H42" s="13" t="e">
        <f t="shared" si="10"/>
        <v>#DIV/0!</v>
      </c>
      <c r="I42" s="46" t="e">
        <f t="shared" si="10"/>
        <v>#DIV/0!</v>
      </c>
    </row>
    <row r="43" spans="1:9" ht="14.25" thickBot="1">
      <c r="A43" s="40" t="s">
        <v>22</v>
      </c>
      <c r="B43" s="47" t="e">
        <f aca="true" t="shared" si="11" ref="B43:I43">INT((B37*(($B$13/4)*1000000)/B42))</f>
        <v>#DIV/0!</v>
      </c>
      <c r="C43" s="48" t="e">
        <f t="shared" si="11"/>
        <v>#DIV/0!</v>
      </c>
      <c r="D43" s="48" t="e">
        <f t="shared" si="11"/>
        <v>#DIV/0!</v>
      </c>
      <c r="E43" s="48" t="e">
        <f t="shared" si="11"/>
        <v>#DIV/0!</v>
      </c>
      <c r="F43" s="48" t="e">
        <f t="shared" si="11"/>
        <v>#DIV/0!</v>
      </c>
      <c r="G43" s="48" t="e">
        <f t="shared" si="11"/>
        <v>#DIV/0!</v>
      </c>
      <c r="H43" s="48" t="e">
        <f t="shared" si="11"/>
        <v>#DIV/0!</v>
      </c>
      <c r="I43" s="49" t="e">
        <f t="shared" si="11"/>
        <v>#DIV/0!</v>
      </c>
    </row>
    <row r="44" spans="1:9" ht="13.5">
      <c r="A44" s="7" t="s">
        <v>24</v>
      </c>
      <c r="B44" s="22" t="e">
        <f aca="true" t="shared" si="12" ref="B44:I44">INT(60/(B38*B42*B43*$B$9))</f>
        <v>#DIV/0!</v>
      </c>
      <c r="C44" s="22" t="e">
        <f t="shared" si="12"/>
        <v>#DIV/0!</v>
      </c>
      <c r="D44" s="22" t="e">
        <f t="shared" si="12"/>
        <v>#DIV/0!</v>
      </c>
      <c r="E44" s="22" t="e">
        <f t="shared" si="12"/>
        <v>#DIV/0!</v>
      </c>
      <c r="F44" s="22" t="e">
        <f t="shared" si="12"/>
        <v>#DIV/0!</v>
      </c>
      <c r="G44" s="22" t="e">
        <f t="shared" si="12"/>
        <v>#DIV/0!</v>
      </c>
      <c r="H44" s="22" t="e">
        <f t="shared" si="12"/>
        <v>#DIV/0!</v>
      </c>
      <c r="I44" s="22" t="e">
        <f t="shared" si="12"/>
        <v>#DIV/0!</v>
      </c>
    </row>
    <row r="48" ht="13.5">
      <c r="A48" s="3" t="s">
        <v>84</v>
      </c>
    </row>
    <row r="49" spans="1:17" ht="14.25" thickBot="1">
      <c r="A49" s="5"/>
      <c r="B49" s="36">
        <v>0</v>
      </c>
      <c r="C49" s="36">
        <v>1</v>
      </c>
      <c r="D49" s="36">
        <v>2</v>
      </c>
      <c r="E49" s="36">
        <v>3</v>
      </c>
      <c r="F49" s="36">
        <v>4</v>
      </c>
      <c r="G49" s="36">
        <v>5</v>
      </c>
      <c r="H49" s="36">
        <v>6</v>
      </c>
      <c r="I49" s="36">
        <v>7</v>
      </c>
      <c r="J49" s="36">
        <v>8</v>
      </c>
      <c r="K49" s="36">
        <v>9</v>
      </c>
      <c r="L49" s="37" t="s">
        <v>91</v>
      </c>
      <c r="M49" s="37" t="s">
        <v>92</v>
      </c>
      <c r="N49" s="37" t="s">
        <v>93</v>
      </c>
      <c r="O49" s="38" t="s">
        <v>94</v>
      </c>
      <c r="P49" s="38" t="s">
        <v>95</v>
      </c>
      <c r="Q49" s="38" t="s">
        <v>96</v>
      </c>
    </row>
    <row r="50" spans="1:17" ht="13.5">
      <c r="A50" s="35" t="s">
        <v>97</v>
      </c>
      <c r="B50" s="67" t="e">
        <f>DEC2HEX(E23,2)</f>
        <v>#DIV/0!</v>
      </c>
      <c r="C50" s="68" t="e">
        <f>DEC2HEX(F23,2)</f>
        <v>#DIV/0!</v>
      </c>
      <c r="D50" s="68" t="e">
        <f>DEC2HEX(G23,2)</f>
        <v>#DIV/0!</v>
      </c>
      <c r="E50" s="68" t="e">
        <f>DEC2HEX(H23,2)</f>
        <v>#DIV/0!</v>
      </c>
      <c r="F50" s="68" t="e">
        <f>DEC2HEX(I23,2)</f>
        <v>#DIV/0!</v>
      </c>
      <c r="G50" s="68" t="e">
        <f>DEC2HEX(J23,2)</f>
        <v>#DIV/0!</v>
      </c>
      <c r="H50" s="68" t="str">
        <f>DEC2HEX(K23,2)</f>
        <v>FA</v>
      </c>
      <c r="I50" s="68" t="e">
        <f>DEC2HEX(L23,2)</f>
        <v>#DIV/0!</v>
      </c>
      <c r="J50" s="68" t="e">
        <f>DEC2HEX(E24,2)</f>
        <v>#DIV/0!</v>
      </c>
      <c r="K50" s="68" t="e">
        <f>DEC2HEX(F24,2)</f>
        <v>#DIV/0!</v>
      </c>
      <c r="L50" s="68" t="e">
        <f>DEC2HEX(G24,2)</f>
        <v>#DIV/0!</v>
      </c>
      <c r="M50" s="68" t="e">
        <f>DEC2HEX(H24,2)</f>
        <v>#DIV/0!</v>
      </c>
      <c r="N50" s="68" t="e">
        <f>DEC2HEX(I24,2)</f>
        <v>#DIV/0!</v>
      </c>
      <c r="O50" s="68" t="e">
        <f>DEC2HEX(J24,2)</f>
        <v>#DIV/0!</v>
      </c>
      <c r="P50" s="68" t="str">
        <f>DEC2HEX(K24,2)</f>
        <v>FA</v>
      </c>
      <c r="Q50" s="69" t="e">
        <f>DEC2HEX(L24,2)</f>
        <v>#DIV/0!</v>
      </c>
    </row>
    <row r="51" spans="1:17" ht="13.5">
      <c r="A51" s="35" t="s">
        <v>98</v>
      </c>
      <c r="B51" s="70" t="e">
        <f>DEC2HEX(E25,2)</f>
        <v>#DIV/0!</v>
      </c>
      <c r="C51" s="26" t="e">
        <f>DEC2HEX(F25,2)</f>
        <v>#DIV/0!</v>
      </c>
      <c r="D51" s="26" t="e">
        <f>DEC2HEX(G25,2)</f>
        <v>#DIV/0!</v>
      </c>
      <c r="E51" s="26" t="e">
        <f>DEC2HEX(H25,2)</f>
        <v>#DIV/0!</v>
      </c>
      <c r="F51" s="26" t="e">
        <f>DEC2HEX(I25,2)</f>
        <v>#DIV/0!</v>
      </c>
      <c r="G51" s="26" t="e">
        <f>DEC2HEX(J25,2)</f>
        <v>#DIV/0!</v>
      </c>
      <c r="H51" s="26" t="str">
        <f>DEC2HEX(K25,2)</f>
        <v>FA</v>
      </c>
      <c r="I51" s="26" t="e">
        <f>DEC2HEX(L25,2)</f>
        <v>#DIV/0!</v>
      </c>
      <c r="J51" s="26" t="e">
        <f>DEC2HEX(E26,2)</f>
        <v>#DIV/0!</v>
      </c>
      <c r="K51" s="26" t="e">
        <f>DEC2HEX(F26,2)</f>
        <v>#DIV/0!</v>
      </c>
      <c r="L51" s="26" t="e">
        <f>DEC2HEX(G26,2)</f>
        <v>#DIV/0!</v>
      </c>
      <c r="M51" s="26" t="e">
        <f>DEC2HEX(H26,2)</f>
        <v>#DIV/0!</v>
      </c>
      <c r="N51" s="26" t="e">
        <f>DEC2HEX(I26,2)</f>
        <v>#DIV/0!</v>
      </c>
      <c r="O51" s="26" t="e">
        <f>DEC2HEX(J26,2)</f>
        <v>#DIV/0!</v>
      </c>
      <c r="P51" s="26" t="str">
        <f>DEC2HEX(K26,2)</f>
        <v>FA</v>
      </c>
      <c r="Q51" s="71" t="e">
        <f>DEC2HEX(L26,2)</f>
        <v>#DIV/0!</v>
      </c>
    </row>
    <row r="52" spans="1:17" ht="13.5">
      <c r="A52" s="35" t="s">
        <v>99</v>
      </c>
      <c r="B52" s="70" t="e">
        <f>DEC2HEX(E27,2)</f>
        <v>#DIV/0!</v>
      </c>
      <c r="C52" s="26" t="e">
        <f>DEC2HEX(F27,2)</f>
        <v>#DIV/0!</v>
      </c>
      <c r="D52" s="26" t="e">
        <f>DEC2HEX(G27,2)</f>
        <v>#DIV/0!</v>
      </c>
      <c r="E52" s="26" t="e">
        <f>DEC2HEX(H27,2)</f>
        <v>#DIV/0!</v>
      </c>
      <c r="F52" s="26" t="e">
        <f>DEC2HEX(I27,2)</f>
        <v>#DIV/0!</v>
      </c>
      <c r="G52" s="26" t="e">
        <f>DEC2HEX(J27,2)</f>
        <v>#DIV/0!</v>
      </c>
      <c r="H52" s="26" t="str">
        <f>DEC2HEX(K27,2)</f>
        <v>FA</v>
      </c>
      <c r="I52" s="26" t="e">
        <f>DEC2HEX(L27,2)</f>
        <v>#DIV/0!</v>
      </c>
      <c r="J52" s="26" t="e">
        <f>DEC2HEX(E28,2)</f>
        <v>#DIV/0!</v>
      </c>
      <c r="K52" s="26" t="e">
        <f>DEC2HEX(F28,2)</f>
        <v>#DIV/0!</v>
      </c>
      <c r="L52" s="26" t="e">
        <f>DEC2HEX(G28,2)</f>
        <v>#DIV/0!</v>
      </c>
      <c r="M52" s="26" t="e">
        <f>DEC2HEX(H28,2)</f>
        <v>#DIV/0!</v>
      </c>
      <c r="N52" s="26" t="e">
        <f>DEC2HEX(I28,2)</f>
        <v>#DIV/0!</v>
      </c>
      <c r="O52" s="26" t="e">
        <f>DEC2HEX(J28,2)</f>
        <v>#DIV/0!</v>
      </c>
      <c r="P52" s="26" t="str">
        <f>DEC2HEX(K28,2)</f>
        <v>FA</v>
      </c>
      <c r="Q52" s="71" t="e">
        <f>DEC2HEX(L28,2)</f>
        <v>#DIV/0!</v>
      </c>
    </row>
    <row r="53" spans="1:17" ht="14.25" thickBot="1">
      <c r="A53" s="35" t="s">
        <v>100</v>
      </c>
      <c r="B53" s="72" t="e">
        <f>DEC2HEX(E29,2)</f>
        <v>#DIV/0!</v>
      </c>
      <c r="C53" s="50" t="e">
        <f>DEC2HEX(F29,2)</f>
        <v>#DIV/0!</v>
      </c>
      <c r="D53" s="50" t="e">
        <f>DEC2HEX(G29,2)</f>
        <v>#DIV/0!</v>
      </c>
      <c r="E53" s="50" t="e">
        <f>DEC2HEX(H29,2)</f>
        <v>#DIV/0!</v>
      </c>
      <c r="F53" s="50" t="e">
        <f>DEC2HEX(I29,2)</f>
        <v>#DIV/0!</v>
      </c>
      <c r="G53" s="50" t="e">
        <f>DEC2HEX(J29,2)</f>
        <v>#DIV/0!</v>
      </c>
      <c r="H53" s="50" t="str">
        <f>DEC2HEX(K29,2)</f>
        <v>FA</v>
      </c>
      <c r="I53" s="50" t="e">
        <f>DEC2HEX(L29,2)</f>
        <v>#DIV/0!</v>
      </c>
      <c r="J53" s="50" t="e">
        <f>DEC2HEX(E30,2)</f>
        <v>#DIV/0!</v>
      </c>
      <c r="K53" s="50" t="e">
        <f>DEC2HEX(F30,2)</f>
        <v>#DIV/0!</v>
      </c>
      <c r="L53" s="50" t="e">
        <f>DEC2HEX(G30,2)</f>
        <v>#DIV/0!</v>
      </c>
      <c r="M53" s="50" t="e">
        <f>DEC2HEX(H30,2)</f>
        <v>#DIV/0!</v>
      </c>
      <c r="N53" s="50" t="e">
        <f>DEC2HEX(I30,2)</f>
        <v>#DIV/0!</v>
      </c>
      <c r="O53" s="50" t="e">
        <f>DEC2HEX(J30,2)</f>
        <v>#DIV/0!</v>
      </c>
      <c r="P53" s="50" t="str">
        <f>DEC2HEX(K30,2)</f>
        <v>FA</v>
      </c>
      <c r="Q53" s="73" t="e">
        <f>DEC2HEX(L30,2)</f>
        <v>#DIV/0!</v>
      </c>
    </row>
    <row r="54" spans="1:17" ht="14.25" thickBot="1">
      <c r="A54" s="35" t="s">
        <v>101</v>
      </c>
      <c r="B54" s="52" t="e">
        <f>DEC2HEX(B41,2)</f>
        <v>#DIV/0!</v>
      </c>
      <c r="C54" s="53" t="e">
        <f>DEC2HEX(B43,2)</f>
        <v>#DIV/0!</v>
      </c>
      <c r="D54" s="53" t="e">
        <f>DEC2HEX(C41,2)</f>
        <v>#DIV/0!</v>
      </c>
      <c r="E54" s="53" t="e">
        <f>DEC2HEX(C43,2)</f>
        <v>#DIV/0!</v>
      </c>
      <c r="F54" s="53" t="e">
        <f>DEC2HEX(D41,2)</f>
        <v>#DIV/0!</v>
      </c>
      <c r="G54" s="53" t="e">
        <f>DEC2HEX(D43,2)</f>
        <v>#DIV/0!</v>
      </c>
      <c r="H54" s="53" t="e">
        <f>DEC2HEX(E41,2)</f>
        <v>#DIV/0!</v>
      </c>
      <c r="I54" s="53" t="e">
        <f>DEC2HEX(E43,2)</f>
        <v>#DIV/0!</v>
      </c>
      <c r="J54" s="53" t="e">
        <f>DEC2HEX(F41,2)</f>
        <v>#DIV/0!</v>
      </c>
      <c r="K54" s="53" t="e">
        <f>DEC2HEX(F43,2)</f>
        <v>#DIV/0!</v>
      </c>
      <c r="L54" s="53" t="e">
        <f>DEC2HEX(G41,2)</f>
        <v>#DIV/0!</v>
      </c>
      <c r="M54" s="53" t="e">
        <f>DEC2HEX(G43,2)</f>
        <v>#DIV/0!</v>
      </c>
      <c r="N54" s="53" t="e">
        <f>DEC2HEX(H41,2)</f>
        <v>#DIV/0!</v>
      </c>
      <c r="O54" s="53" t="e">
        <f>DEC2HEX(H43,2)</f>
        <v>#DIV/0!</v>
      </c>
      <c r="P54" s="53" t="e">
        <f>DEC2HEX(I41,2)</f>
        <v>#DIV/0!</v>
      </c>
      <c r="Q54" s="54" t="e">
        <f>DEC2HEX(I43,2)</f>
        <v>#DIV/0!</v>
      </c>
    </row>
    <row r="55" spans="1:17" ht="13.5">
      <c r="A55" s="32" t="s">
        <v>102</v>
      </c>
      <c r="B55" s="51" t="str">
        <f>DEC2HEX(0,2)</f>
        <v>00</v>
      </c>
      <c r="C55" s="51" t="str">
        <f>DEC2HEX(0,2)</f>
        <v>00</v>
      </c>
      <c r="D55" s="51" t="str">
        <f>DEC2HEX(255,2)</f>
        <v>FF</v>
      </c>
      <c r="E55" s="51" t="str">
        <f>DEC2HEX(255,2)</f>
        <v>FF</v>
      </c>
      <c r="F55" s="51" t="str">
        <f>DEC2HEX(255,2)</f>
        <v>FF</v>
      </c>
      <c r="G55" s="51" t="str">
        <f>DEC2HEX(255,2)</f>
        <v>FF</v>
      </c>
      <c r="H55" s="51" t="str">
        <f>DEC2HEX(255,2)</f>
        <v>FF</v>
      </c>
      <c r="I55" s="51" t="str">
        <f>DEC2HEX(255,2)</f>
        <v>FF</v>
      </c>
      <c r="J55" s="51" t="str">
        <f>DEC2HEX(255,2)</f>
        <v>FF</v>
      </c>
      <c r="K55" s="51" t="str">
        <f>DEC2HEX(255,2)</f>
        <v>FF</v>
      </c>
      <c r="L55" s="51" t="str">
        <f>DEC2HEX(255,2)</f>
        <v>FF</v>
      </c>
      <c r="M55" s="51" t="str">
        <f>DEC2HEX(255,2)</f>
        <v>FF</v>
      </c>
      <c r="N55" s="51" t="str">
        <f>DEC2HEX(255,2)</f>
        <v>FF</v>
      </c>
      <c r="O55" s="51" t="str">
        <f>DEC2HEX(255,2)</f>
        <v>FF</v>
      </c>
      <c r="P55" s="51" t="str">
        <f>DEC2HEX(255,2)</f>
        <v>FF</v>
      </c>
      <c r="Q55" s="51" t="str">
        <f>DEC2HEX(255,2)</f>
        <v>FF</v>
      </c>
    </row>
    <row r="56" spans="1:17" ht="14.25" thickBot="1">
      <c r="A56" s="32" t="s">
        <v>103</v>
      </c>
      <c r="B56" s="56" t="str">
        <f>DEC2HEX(255,2)</f>
        <v>FF</v>
      </c>
      <c r="C56" s="56" t="str">
        <f>DEC2HEX(255,2)</f>
        <v>FF</v>
      </c>
      <c r="D56" s="31" t="str">
        <f>DEC2HEX(255,2)</f>
        <v>FF</v>
      </c>
      <c r="E56" s="31" t="str">
        <f>DEC2HEX(255,2)</f>
        <v>FF</v>
      </c>
      <c r="F56" s="31" t="str">
        <f>DEC2HEX(255,2)</f>
        <v>FF</v>
      </c>
      <c r="G56" s="31" t="str">
        <f>DEC2HEX(255,2)</f>
        <v>FF</v>
      </c>
      <c r="H56" s="31" t="str">
        <f>DEC2HEX(255,2)</f>
        <v>FF</v>
      </c>
      <c r="I56" s="31" t="str">
        <f>DEC2HEX(255,2)</f>
        <v>FF</v>
      </c>
      <c r="J56" s="31" t="str">
        <f>DEC2HEX(255,2)</f>
        <v>FF</v>
      </c>
      <c r="K56" s="31" t="str">
        <f>DEC2HEX(255,2)</f>
        <v>FF</v>
      </c>
      <c r="L56" s="31" t="str">
        <f>DEC2HEX(255,2)</f>
        <v>FF</v>
      </c>
      <c r="M56" s="31" t="str">
        <f>DEC2HEX(255,2)</f>
        <v>FF</v>
      </c>
      <c r="N56" s="31" t="str">
        <f>DEC2HEX(255,2)</f>
        <v>FF</v>
      </c>
      <c r="O56" s="31" t="str">
        <f>DEC2HEX(255,2)</f>
        <v>FF</v>
      </c>
      <c r="P56" s="31" t="str">
        <f>DEC2HEX(255,2)</f>
        <v>FF</v>
      </c>
      <c r="Q56" s="31" t="str">
        <f>DEC2HEX(255,2)</f>
        <v>FF</v>
      </c>
    </row>
    <row r="57" spans="1:17" ht="14.25" thickBot="1">
      <c r="A57" s="35" t="s">
        <v>104</v>
      </c>
      <c r="B57" s="57" t="str">
        <f>DEC2HEX(B18-1,2)</f>
        <v>00</v>
      </c>
      <c r="C57" s="58" t="str">
        <f>DEC2HEX(B34-1,2)</f>
        <v>00</v>
      </c>
      <c r="D57" s="55" t="str">
        <f>DEC2HEX(255,2)</f>
        <v>FF</v>
      </c>
      <c r="E57" s="31" t="str">
        <f>DEC2HEX(255,2)</f>
        <v>FF</v>
      </c>
      <c r="F57" s="31" t="str">
        <f>DEC2HEX(255,2)</f>
        <v>FF</v>
      </c>
      <c r="G57" s="31" t="str">
        <f>DEC2HEX(255,2)</f>
        <v>FF</v>
      </c>
      <c r="H57" s="31" t="str">
        <f>DEC2HEX(255,2)</f>
        <v>FF</v>
      </c>
      <c r="I57" s="31" t="str">
        <f>DEC2HEX(255,2)</f>
        <v>FF</v>
      </c>
      <c r="J57" s="31" t="str">
        <f>DEC2HEX(255,2)</f>
        <v>FF</v>
      </c>
      <c r="K57" s="31" t="str">
        <f>DEC2HEX(255,2)</f>
        <v>FF</v>
      </c>
      <c r="L57" s="31" t="str">
        <f>DEC2HEX(255,2)</f>
        <v>FF</v>
      </c>
      <c r="M57" s="31" t="str">
        <f>DEC2HEX(255,2)</f>
        <v>FF</v>
      </c>
      <c r="N57" s="31" t="str">
        <f>DEC2HEX(255,2)</f>
        <v>FF</v>
      </c>
      <c r="O57" s="31" t="str">
        <f>DEC2HEX(255,2)</f>
        <v>FF</v>
      </c>
      <c r="P57" s="31" t="str">
        <f>DEC2HEX(255,2)</f>
        <v>FF</v>
      </c>
      <c r="Q57" s="31" t="str">
        <f>DEC2HEX(255,2)</f>
        <v>FF</v>
      </c>
    </row>
    <row r="62" spans="2:6" ht="13.5">
      <c r="B62" s="74" t="s">
        <v>89</v>
      </c>
      <c r="F62" s="74" t="s">
        <v>88</v>
      </c>
    </row>
    <row r="63" spans="2:6" ht="13.5">
      <c r="B63" s="74" t="s">
        <v>85</v>
      </c>
      <c r="F63" s="74" t="s">
        <v>87</v>
      </c>
    </row>
    <row r="64" spans="2:6" ht="13.5">
      <c r="B64" s="74" t="s">
        <v>86</v>
      </c>
      <c r="F64" s="74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64"/>
  <sheetViews>
    <sheetView workbookViewId="0" topLeftCell="A23">
      <selection activeCell="A71" sqref="A71"/>
    </sheetView>
  </sheetViews>
  <sheetFormatPr defaultColWidth="9.00390625" defaultRowHeight="13.5"/>
  <cols>
    <col min="1" max="1" width="14.125" style="0" customWidth="1"/>
    <col min="2" max="12" width="10.625" style="0" customWidth="1"/>
  </cols>
  <sheetData>
    <row r="1" spans="1:5" ht="15.75" customHeight="1">
      <c r="A1" s="3" t="s">
        <v>107</v>
      </c>
      <c r="E1" s="3" t="s">
        <v>109</v>
      </c>
    </row>
    <row r="2" spans="1:7" ht="15.75" customHeight="1">
      <c r="A2" s="17" t="s">
        <v>40</v>
      </c>
      <c r="B2" s="4"/>
      <c r="C2" s="4"/>
      <c r="D2" s="4"/>
      <c r="E2" s="4"/>
      <c r="F2" s="4"/>
      <c r="G2" s="4"/>
    </row>
    <row r="3" spans="1:7" ht="15.75" customHeight="1">
      <c r="A3" s="2" t="s">
        <v>106</v>
      </c>
      <c r="B3" s="2"/>
      <c r="C3" s="2"/>
      <c r="D3" s="2"/>
      <c r="E3" s="2"/>
      <c r="F3" s="2"/>
      <c r="G3" s="2"/>
    </row>
    <row r="4" spans="1:7" ht="15.75" customHeight="1">
      <c r="A4" s="1"/>
      <c r="B4" s="1"/>
      <c r="C4" s="1"/>
      <c r="D4" s="1"/>
      <c r="E4" s="1"/>
      <c r="F4" s="1"/>
      <c r="G4" s="1"/>
    </row>
    <row r="5" spans="1:7" ht="15.75" customHeight="1">
      <c r="A5" s="18" t="s">
        <v>41</v>
      </c>
      <c r="B5" s="18" t="s">
        <v>42</v>
      </c>
      <c r="C5" s="1"/>
      <c r="D5" s="1"/>
      <c r="E5" s="1"/>
      <c r="F5" s="1"/>
      <c r="G5" s="1"/>
    </row>
    <row r="7" ht="13.5">
      <c r="A7" t="s">
        <v>0</v>
      </c>
    </row>
    <row r="8" spans="1:11" ht="24">
      <c r="A8" s="9" t="s">
        <v>15</v>
      </c>
      <c r="B8" s="15" t="s">
        <v>12</v>
      </c>
      <c r="C8" s="8"/>
      <c r="D8" s="9" t="s">
        <v>1</v>
      </c>
      <c r="E8" s="10" t="s">
        <v>2</v>
      </c>
      <c r="F8" s="9" t="s">
        <v>6</v>
      </c>
      <c r="G8" s="9" t="s">
        <v>5</v>
      </c>
      <c r="H8" s="9" t="s">
        <v>7</v>
      </c>
      <c r="I8" s="9" t="s">
        <v>8</v>
      </c>
      <c r="J8" s="9" t="s">
        <v>9</v>
      </c>
      <c r="K8" s="9" t="s">
        <v>10</v>
      </c>
    </row>
    <row r="9" spans="1:11" ht="13.5">
      <c r="A9" s="16" t="s">
        <v>13</v>
      </c>
      <c r="B9" s="6">
        <v>2</v>
      </c>
      <c r="D9" s="5" t="s">
        <v>3</v>
      </c>
      <c r="E9" s="6">
        <v>41</v>
      </c>
      <c r="F9" s="6">
        <v>12</v>
      </c>
      <c r="G9" s="6">
        <v>16</v>
      </c>
      <c r="H9" s="6">
        <v>18</v>
      </c>
      <c r="I9" s="6">
        <v>18</v>
      </c>
      <c r="J9" s="6">
        <v>21</v>
      </c>
      <c r="K9" s="6">
        <v>20</v>
      </c>
    </row>
    <row r="10" spans="1:11" ht="13.5">
      <c r="A10" s="16" t="s">
        <v>14</v>
      </c>
      <c r="B10" s="6">
        <v>20</v>
      </c>
      <c r="D10" s="5" t="s">
        <v>4</v>
      </c>
      <c r="E10" s="6">
        <v>85</v>
      </c>
      <c r="F10" s="6">
        <v>31</v>
      </c>
      <c r="G10" s="6">
        <v>32</v>
      </c>
      <c r="H10" s="6">
        <v>30</v>
      </c>
      <c r="I10" s="6">
        <v>26</v>
      </c>
      <c r="J10" s="6">
        <v>27</v>
      </c>
      <c r="K10" s="6">
        <v>23</v>
      </c>
    </row>
    <row r="12" ht="13.5">
      <c r="A12" t="s">
        <v>43</v>
      </c>
    </row>
    <row r="13" spans="1:2" ht="13.5">
      <c r="A13" s="16" t="s">
        <v>38</v>
      </c>
      <c r="B13" s="6">
        <v>4</v>
      </c>
    </row>
    <row r="14" spans="1:2" ht="13.5">
      <c r="A14" s="33"/>
      <c r="B14" s="34"/>
    </row>
    <row r="15" spans="1:2" ht="13.5">
      <c r="A15" s="33"/>
      <c r="B15" s="34"/>
    </row>
    <row r="17" ht="14.25" thickBot="1">
      <c r="A17" s="3" t="s">
        <v>39</v>
      </c>
    </row>
    <row r="18" spans="1:2" ht="14.25" thickBot="1">
      <c r="A18" s="30" t="s">
        <v>82</v>
      </c>
      <c r="B18" s="29">
        <v>1</v>
      </c>
    </row>
    <row r="19" spans="1:12" ht="13.5">
      <c r="A19" s="27"/>
      <c r="B19" s="28" t="s">
        <v>11</v>
      </c>
      <c r="C19" s="21"/>
      <c r="D19" s="24" t="s">
        <v>33</v>
      </c>
      <c r="E19" s="20" t="s">
        <v>44</v>
      </c>
      <c r="F19" s="25"/>
      <c r="G19" s="25"/>
      <c r="H19" s="25"/>
      <c r="I19" s="25"/>
      <c r="J19" s="25"/>
      <c r="K19" s="25"/>
      <c r="L19" s="21"/>
    </row>
    <row r="20" spans="1:12" ht="14.25" thickBot="1">
      <c r="A20" s="22"/>
      <c r="B20" s="5" t="s">
        <v>3</v>
      </c>
      <c r="C20" s="5" t="s">
        <v>4</v>
      </c>
      <c r="E20" s="19" t="s">
        <v>45</v>
      </c>
      <c r="F20" s="19" t="s">
        <v>46</v>
      </c>
      <c r="G20" s="19" t="s">
        <v>47</v>
      </c>
      <c r="H20" s="19" t="s">
        <v>48</v>
      </c>
      <c r="I20" s="19" t="s">
        <v>49</v>
      </c>
      <c r="J20" s="19" t="s">
        <v>50</v>
      </c>
      <c r="K20" s="19" t="s">
        <v>51</v>
      </c>
      <c r="L20" s="19" t="s">
        <v>52</v>
      </c>
    </row>
    <row r="21" spans="1:12" ht="13.5" hidden="1">
      <c r="A21" s="11" t="s">
        <v>28</v>
      </c>
      <c r="B21" s="5"/>
      <c r="C21" s="5"/>
      <c r="D21" s="5"/>
      <c r="E21" s="5">
        <f aca="true" t="shared" si="0" ref="E21:J21">($E$10/$E$9)*(F10/F9)</f>
        <v>5.35569105691057</v>
      </c>
      <c r="F21" s="5">
        <f t="shared" si="0"/>
        <v>4.146341463414634</v>
      </c>
      <c r="G21" s="5">
        <f t="shared" si="0"/>
        <v>3.4552845528455287</v>
      </c>
      <c r="H21" s="5">
        <f t="shared" si="0"/>
        <v>2.994579945799458</v>
      </c>
      <c r="I21" s="5">
        <f t="shared" si="0"/>
        <v>2.6655052264808363</v>
      </c>
      <c r="J21" s="5">
        <f t="shared" si="0"/>
        <v>2.3841463414634143</v>
      </c>
      <c r="K21" s="5"/>
      <c r="L21" s="5"/>
    </row>
    <row r="22" spans="1:12" ht="21" hidden="1">
      <c r="A22" s="14" t="s">
        <v>27</v>
      </c>
      <c r="B22" s="5"/>
      <c r="C22" s="5"/>
      <c r="D22" s="5"/>
      <c r="E22" s="23">
        <f aca="true" t="shared" si="1" ref="E22:J22">$B$10/(E21*$B$9)</f>
        <v>1.8671726755218214</v>
      </c>
      <c r="F22" s="23">
        <f t="shared" si="1"/>
        <v>2.411764705882353</v>
      </c>
      <c r="G22" s="23">
        <f t="shared" si="1"/>
        <v>2.8941176470588235</v>
      </c>
      <c r="H22" s="23">
        <f t="shared" si="1"/>
        <v>3.3393665158371038</v>
      </c>
      <c r="I22" s="23">
        <f t="shared" si="1"/>
        <v>3.7516339869281046</v>
      </c>
      <c r="J22" s="23">
        <f t="shared" si="1"/>
        <v>4.194373401534527</v>
      </c>
      <c r="K22" s="23"/>
      <c r="L22" s="23"/>
    </row>
    <row r="23" spans="1:12" ht="13.5">
      <c r="A23" s="7" t="s">
        <v>29</v>
      </c>
      <c r="B23" s="6">
        <v>23</v>
      </c>
      <c r="C23" s="6">
        <v>20</v>
      </c>
      <c r="D23" s="39">
        <v>2</v>
      </c>
      <c r="E23" s="59">
        <f aca="true" t="shared" si="2" ref="E23:J30">INT(E$22*(1/($C23/$B23))*$L23*(1-$D23*0.01))</f>
        <v>94</v>
      </c>
      <c r="F23" s="60">
        <f t="shared" si="2"/>
        <v>122</v>
      </c>
      <c r="G23" s="60">
        <f t="shared" si="2"/>
        <v>146</v>
      </c>
      <c r="H23" s="60">
        <f t="shared" si="2"/>
        <v>169</v>
      </c>
      <c r="I23" s="60">
        <f t="shared" si="2"/>
        <v>190</v>
      </c>
      <c r="J23" s="60">
        <f t="shared" si="2"/>
        <v>212</v>
      </c>
      <c r="K23" s="60">
        <f>INT(250*(1-D23*0.01))</f>
        <v>245</v>
      </c>
      <c r="L23" s="75">
        <v>45</v>
      </c>
    </row>
    <row r="24" spans="1:12" ht="13.5">
      <c r="A24" s="7" t="s">
        <v>30</v>
      </c>
      <c r="B24" s="6">
        <v>23</v>
      </c>
      <c r="C24" s="6">
        <v>20</v>
      </c>
      <c r="D24" s="39">
        <v>2</v>
      </c>
      <c r="E24" s="62">
        <f t="shared" si="2"/>
        <v>105</v>
      </c>
      <c r="F24" s="12">
        <f t="shared" si="2"/>
        <v>135</v>
      </c>
      <c r="G24" s="12">
        <f t="shared" si="2"/>
        <v>163</v>
      </c>
      <c r="H24" s="12">
        <f t="shared" si="2"/>
        <v>188</v>
      </c>
      <c r="I24" s="12">
        <f t="shared" si="2"/>
        <v>211</v>
      </c>
      <c r="J24" s="12">
        <f t="shared" si="2"/>
        <v>236</v>
      </c>
      <c r="K24" s="12">
        <f aca="true" t="shared" si="3" ref="K24:K30">INT(250*(1-D24*0.01))</f>
        <v>245</v>
      </c>
      <c r="L24" s="63">
        <f aca="true" t="shared" si="4" ref="L24:L30">IF(INT((K24*C24/B24)/J$22)&lt;256,INT((K24*C24/B24)/J$22),255)</f>
        <v>50</v>
      </c>
    </row>
    <row r="25" spans="1:12" ht="13.5">
      <c r="A25" s="7" t="s">
        <v>31</v>
      </c>
      <c r="B25" s="6">
        <v>23</v>
      </c>
      <c r="C25" s="6">
        <v>20</v>
      </c>
      <c r="D25" s="39">
        <v>5</v>
      </c>
      <c r="E25" s="62">
        <f t="shared" si="2"/>
        <v>99</v>
      </c>
      <c r="F25" s="12">
        <f t="shared" si="2"/>
        <v>129</v>
      </c>
      <c r="G25" s="12">
        <f t="shared" si="2"/>
        <v>154</v>
      </c>
      <c r="H25" s="12">
        <f t="shared" si="2"/>
        <v>178</v>
      </c>
      <c r="I25" s="12">
        <f t="shared" si="2"/>
        <v>200</v>
      </c>
      <c r="J25" s="12">
        <f t="shared" si="2"/>
        <v>224</v>
      </c>
      <c r="K25" s="12">
        <f t="shared" si="3"/>
        <v>237</v>
      </c>
      <c r="L25" s="63">
        <f t="shared" si="4"/>
        <v>49</v>
      </c>
    </row>
    <row r="26" spans="1:12" ht="13.5">
      <c r="A26" s="7" t="s">
        <v>32</v>
      </c>
      <c r="B26" s="6">
        <v>23</v>
      </c>
      <c r="C26" s="6">
        <v>20</v>
      </c>
      <c r="D26" s="39">
        <v>10</v>
      </c>
      <c r="E26" s="62">
        <f t="shared" si="2"/>
        <v>88</v>
      </c>
      <c r="F26" s="12">
        <f t="shared" si="2"/>
        <v>114</v>
      </c>
      <c r="G26" s="12">
        <f t="shared" si="2"/>
        <v>137</v>
      </c>
      <c r="H26" s="12">
        <f t="shared" si="2"/>
        <v>158</v>
      </c>
      <c r="I26" s="12">
        <f t="shared" si="2"/>
        <v>178</v>
      </c>
      <c r="J26" s="12">
        <f t="shared" si="2"/>
        <v>199</v>
      </c>
      <c r="K26" s="12">
        <f t="shared" si="3"/>
        <v>225</v>
      </c>
      <c r="L26" s="63">
        <f t="shared" si="4"/>
        <v>46</v>
      </c>
    </row>
    <row r="27" spans="1:12" ht="13.5">
      <c r="A27" s="7" t="s">
        <v>34</v>
      </c>
      <c r="B27" s="6">
        <v>23</v>
      </c>
      <c r="C27" s="6">
        <v>20</v>
      </c>
      <c r="D27" s="39">
        <v>0</v>
      </c>
      <c r="E27" s="62">
        <f t="shared" si="2"/>
        <v>109</v>
      </c>
      <c r="F27" s="12">
        <f t="shared" si="2"/>
        <v>141</v>
      </c>
      <c r="G27" s="12">
        <f t="shared" si="2"/>
        <v>169</v>
      </c>
      <c r="H27" s="12">
        <f t="shared" si="2"/>
        <v>195</v>
      </c>
      <c r="I27" s="12">
        <f t="shared" si="2"/>
        <v>220</v>
      </c>
      <c r="J27" s="12">
        <f t="shared" si="2"/>
        <v>246</v>
      </c>
      <c r="K27" s="12">
        <f t="shared" si="3"/>
        <v>250</v>
      </c>
      <c r="L27" s="63">
        <f t="shared" si="4"/>
        <v>51</v>
      </c>
    </row>
    <row r="28" spans="1:13" ht="13.5">
      <c r="A28" s="7" t="s">
        <v>35</v>
      </c>
      <c r="B28" s="6">
        <v>23</v>
      </c>
      <c r="C28" s="6">
        <v>20</v>
      </c>
      <c r="D28" s="39">
        <v>0</v>
      </c>
      <c r="E28" s="62">
        <f t="shared" si="2"/>
        <v>109</v>
      </c>
      <c r="F28" s="12">
        <f t="shared" si="2"/>
        <v>141</v>
      </c>
      <c r="G28" s="12">
        <f t="shared" si="2"/>
        <v>169</v>
      </c>
      <c r="H28" s="12">
        <f t="shared" si="2"/>
        <v>195</v>
      </c>
      <c r="I28" s="12">
        <f t="shared" si="2"/>
        <v>220</v>
      </c>
      <c r="J28" s="12">
        <f t="shared" si="2"/>
        <v>246</v>
      </c>
      <c r="K28" s="12">
        <f t="shared" si="3"/>
        <v>250</v>
      </c>
      <c r="L28" s="63">
        <f t="shared" si="4"/>
        <v>51</v>
      </c>
      <c r="M28" s="3" t="s">
        <v>108</v>
      </c>
    </row>
    <row r="29" spans="1:12" ht="13.5">
      <c r="A29" s="7" t="s">
        <v>36</v>
      </c>
      <c r="B29" s="6">
        <v>23</v>
      </c>
      <c r="C29" s="6">
        <v>20</v>
      </c>
      <c r="D29" s="39">
        <v>0</v>
      </c>
      <c r="E29" s="62">
        <f t="shared" si="2"/>
        <v>109</v>
      </c>
      <c r="F29" s="12">
        <f t="shared" si="2"/>
        <v>141</v>
      </c>
      <c r="G29" s="12">
        <f t="shared" si="2"/>
        <v>169</v>
      </c>
      <c r="H29" s="12">
        <f t="shared" si="2"/>
        <v>195</v>
      </c>
      <c r="I29" s="12">
        <f t="shared" si="2"/>
        <v>220</v>
      </c>
      <c r="J29" s="12">
        <f t="shared" si="2"/>
        <v>246</v>
      </c>
      <c r="K29" s="12">
        <f t="shared" si="3"/>
        <v>250</v>
      </c>
      <c r="L29" s="63">
        <f t="shared" si="4"/>
        <v>51</v>
      </c>
    </row>
    <row r="30" spans="1:12" ht="14.25" thickBot="1">
      <c r="A30" s="7" t="s">
        <v>37</v>
      </c>
      <c r="B30" s="6">
        <v>23</v>
      </c>
      <c r="C30" s="6">
        <v>20</v>
      </c>
      <c r="D30" s="39">
        <v>0</v>
      </c>
      <c r="E30" s="64">
        <f t="shared" si="2"/>
        <v>109</v>
      </c>
      <c r="F30" s="65">
        <f t="shared" si="2"/>
        <v>141</v>
      </c>
      <c r="G30" s="65">
        <f t="shared" si="2"/>
        <v>169</v>
      </c>
      <c r="H30" s="65">
        <f t="shared" si="2"/>
        <v>195</v>
      </c>
      <c r="I30" s="65">
        <f t="shared" si="2"/>
        <v>220</v>
      </c>
      <c r="J30" s="65">
        <f t="shared" si="2"/>
        <v>246</v>
      </c>
      <c r="K30" s="65">
        <f t="shared" si="3"/>
        <v>250</v>
      </c>
      <c r="L30" s="66">
        <f t="shared" si="4"/>
        <v>51</v>
      </c>
    </row>
    <row r="33" ht="14.25" thickBot="1">
      <c r="A33" s="3" t="s">
        <v>26</v>
      </c>
    </row>
    <row r="34" spans="1:3" ht="14.25" thickBot="1">
      <c r="A34" s="30" t="s">
        <v>82</v>
      </c>
      <c r="B34" s="29">
        <v>5</v>
      </c>
      <c r="C34" t="s">
        <v>83</v>
      </c>
    </row>
    <row r="35" spans="1:9" ht="13.5">
      <c r="A35" s="7" t="s">
        <v>25</v>
      </c>
      <c r="B35" s="5">
        <v>1</v>
      </c>
      <c r="C35" s="5">
        <v>2</v>
      </c>
      <c r="D35" s="5">
        <v>3</v>
      </c>
      <c r="E35" s="5">
        <v>4</v>
      </c>
      <c r="F35" s="5">
        <v>5</v>
      </c>
      <c r="G35" s="5">
        <v>6</v>
      </c>
      <c r="H35" s="5">
        <v>7</v>
      </c>
      <c r="I35" s="5">
        <v>8</v>
      </c>
    </row>
    <row r="36" spans="1:9" ht="14.25" thickBot="1">
      <c r="A36" s="7" t="s">
        <v>16</v>
      </c>
      <c r="B36" s="6">
        <v>7000</v>
      </c>
      <c r="C36" s="6">
        <v>14500</v>
      </c>
      <c r="D36" s="6">
        <v>14750</v>
      </c>
      <c r="E36" s="6">
        <v>15000</v>
      </c>
      <c r="F36" s="6">
        <v>15250</v>
      </c>
      <c r="G36" s="6">
        <v>15500</v>
      </c>
      <c r="H36" s="6">
        <v>15750</v>
      </c>
      <c r="I36" s="6">
        <v>16000</v>
      </c>
    </row>
    <row r="37" spans="1:9" ht="13.5" hidden="1">
      <c r="A37" s="11" t="s">
        <v>17</v>
      </c>
      <c r="B37" s="5">
        <f>60/(B36*$B$9)</f>
        <v>0.004285714285714286</v>
      </c>
      <c r="C37" s="5">
        <f aca="true" t="shared" si="5" ref="C37:I37">60/(C36*$B$9)</f>
        <v>0.0020689655172413794</v>
      </c>
      <c r="D37" s="5">
        <f t="shared" si="5"/>
        <v>0.002033898305084746</v>
      </c>
      <c r="E37" s="5">
        <f t="shared" si="5"/>
        <v>0.002</v>
      </c>
      <c r="F37" s="5">
        <f t="shared" si="5"/>
        <v>0.0019672131147540984</v>
      </c>
      <c r="G37" s="5">
        <f t="shared" si="5"/>
        <v>0.001935483870967742</v>
      </c>
      <c r="H37" s="5">
        <f t="shared" si="5"/>
        <v>0.0019047619047619048</v>
      </c>
      <c r="I37" s="5">
        <f t="shared" si="5"/>
        <v>0.001875</v>
      </c>
    </row>
    <row r="38" spans="1:9" ht="13.5" hidden="1">
      <c r="A38" s="11" t="s">
        <v>18</v>
      </c>
      <c r="B38" s="5">
        <f aca="true" t="shared" si="6" ref="B38:I38">1/(($B$13/4)*1000000)</f>
        <v>1E-06</v>
      </c>
      <c r="C38" s="5">
        <f t="shared" si="6"/>
        <v>1E-06</v>
      </c>
      <c r="D38" s="5">
        <f t="shared" si="6"/>
        <v>1E-06</v>
      </c>
      <c r="E38" s="5">
        <f t="shared" si="6"/>
        <v>1E-06</v>
      </c>
      <c r="F38" s="5">
        <f t="shared" si="6"/>
        <v>1E-06</v>
      </c>
      <c r="G38" s="5">
        <f t="shared" si="6"/>
        <v>1E-06</v>
      </c>
      <c r="H38" s="5">
        <f t="shared" si="6"/>
        <v>1E-06</v>
      </c>
      <c r="I38" s="5">
        <f t="shared" si="6"/>
        <v>1E-06</v>
      </c>
    </row>
    <row r="39" spans="1:9" ht="13.5" hidden="1">
      <c r="A39" s="11" t="s">
        <v>19</v>
      </c>
      <c r="B39" s="5">
        <f aca="true" t="shared" si="7" ref="B39:I39">B38*255</f>
        <v>0.00025499999999999996</v>
      </c>
      <c r="C39" s="5">
        <f t="shared" si="7"/>
        <v>0.00025499999999999996</v>
      </c>
      <c r="D39" s="5">
        <f t="shared" si="7"/>
        <v>0.00025499999999999996</v>
      </c>
      <c r="E39" s="5">
        <f t="shared" si="7"/>
        <v>0.00025499999999999996</v>
      </c>
      <c r="F39" s="5">
        <f t="shared" si="7"/>
        <v>0.00025499999999999996</v>
      </c>
      <c r="G39" s="5">
        <f t="shared" si="7"/>
        <v>0.00025499999999999996</v>
      </c>
      <c r="H39" s="5">
        <f t="shared" si="7"/>
        <v>0.00025499999999999996</v>
      </c>
      <c r="I39" s="5">
        <f t="shared" si="7"/>
        <v>0.00025499999999999996</v>
      </c>
    </row>
    <row r="40" spans="1:9" ht="14.25" hidden="1" thickBot="1">
      <c r="A40" s="11" t="s">
        <v>20</v>
      </c>
      <c r="B40" s="23">
        <f>B37/B39</f>
        <v>16.806722689075634</v>
      </c>
      <c r="C40" s="23">
        <f aca="true" t="shared" si="8" ref="C40:I40">C37/C39</f>
        <v>8.113590263691686</v>
      </c>
      <c r="D40" s="23">
        <f t="shared" si="8"/>
        <v>7.976071784646063</v>
      </c>
      <c r="E40" s="23">
        <f t="shared" si="8"/>
        <v>7.843137254901962</v>
      </c>
      <c r="F40" s="23">
        <f t="shared" si="8"/>
        <v>7.714561234329799</v>
      </c>
      <c r="G40" s="23">
        <f t="shared" si="8"/>
        <v>7.590132827324479</v>
      </c>
      <c r="H40" s="23">
        <f t="shared" si="8"/>
        <v>7.469654528478059</v>
      </c>
      <c r="I40" s="23">
        <f t="shared" si="8"/>
        <v>7.352941176470589</v>
      </c>
    </row>
    <row r="41" spans="1:9" ht="13.5">
      <c r="A41" s="40" t="s">
        <v>21</v>
      </c>
      <c r="B41" s="42">
        <f aca="true" t="shared" si="9" ref="B41:I41">INT(LOG(B40,2))</f>
        <v>4</v>
      </c>
      <c r="C41" s="43">
        <f t="shared" si="9"/>
        <v>3</v>
      </c>
      <c r="D41" s="43">
        <f t="shared" si="9"/>
        <v>2</v>
      </c>
      <c r="E41" s="43">
        <f t="shared" si="9"/>
        <v>2</v>
      </c>
      <c r="F41" s="43">
        <f t="shared" si="9"/>
        <v>2</v>
      </c>
      <c r="G41" s="43">
        <f t="shared" si="9"/>
        <v>2</v>
      </c>
      <c r="H41" s="43">
        <f t="shared" si="9"/>
        <v>2</v>
      </c>
      <c r="I41" s="44">
        <f t="shared" si="9"/>
        <v>2</v>
      </c>
    </row>
    <row r="42" spans="1:9" ht="13.5" hidden="1">
      <c r="A42" s="41" t="s">
        <v>23</v>
      </c>
      <c r="B42" s="45">
        <f aca="true" t="shared" si="10" ref="B42:I42">2^(B41+1)</f>
        <v>32</v>
      </c>
      <c r="C42" s="13">
        <f t="shared" si="10"/>
        <v>16</v>
      </c>
      <c r="D42" s="13">
        <f t="shared" si="10"/>
        <v>8</v>
      </c>
      <c r="E42" s="13">
        <f t="shared" si="10"/>
        <v>8</v>
      </c>
      <c r="F42" s="13">
        <f t="shared" si="10"/>
        <v>8</v>
      </c>
      <c r="G42" s="13">
        <f t="shared" si="10"/>
        <v>8</v>
      </c>
      <c r="H42" s="13">
        <f t="shared" si="10"/>
        <v>8</v>
      </c>
      <c r="I42" s="46">
        <f t="shared" si="10"/>
        <v>8</v>
      </c>
    </row>
    <row r="43" spans="1:9" ht="14.25" thickBot="1">
      <c r="A43" s="40" t="s">
        <v>22</v>
      </c>
      <c r="B43" s="47">
        <f aca="true" t="shared" si="11" ref="B43:I43">INT((B37*(($B$13/4)*1000000)/B42))</f>
        <v>133</v>
      </c>
      <c r="C43" s="48">
        <f t="shared" si="11"/>
        <v>129</v>
      </c>
      <c r="D43" s="48">
        <f t="shared" si="11"/>
        <v>254</v>
      </c>
      <c r="E43" s="48">
        <f t="shared" si="11"/>
        <v>250</v>
      </c>
      <c r="F43" s="48">
        <f t="shared" si="11"/>
        <v>245</v>
      </c>
      <c r="G43" s="48">
        <f t="shared" si="11"/>
        <v>241</v>
      </c>
      <c r="H43" s="48">
        <f t="shared" si="11"/>
        <v>238</v>
      </c>
      <c r="I43" s="49">
        <f t="shared" si="11"/>
        <v>234</v>
      </c>
    </row>
    <row r="44" spans="1:9" ht="13.5">
      <c r="A44" s="7" t="s">
        <v>24</v>
      </c>
      <c r="B44" s="22">
        <f aca="true" t="shared" si="12" ref="B44:I44">INT(60/(B38*B42*B43*$B$9))</f>
        <v>7048</v>
      </c>
      <c r="C44" s="22">
        <f t="shared" si="12"/>
        <v>14534</v>
      </c>
      <c r="D44" s="22">
        <f t="shared" si="12"/>
        <v>14763</v>
      </c>
      <c r="E44" s="22">
        <f t="shared" si="12"/>
        <v>15000</v>
      </c>
      <c r="F44" s="22">
        <f t="shared" si="12"/>
        <v>15306</v>
      </c>
      <c r="G44" s="22">
        <f t="shared" si="12"/>
        <v>15560</v>
      </c>
      <c r="H44" s="22">
        <f t="shared" si="12"/>
        <v>15756</v>
      </c>
      <c r="I44" s="22">
        <f t="shared" si="12"/>
        <v>16025</v>
      </c>
    </row>
    <row r="48" ht="13.5">
      <c r="A48" s="3" t="s">
        <v>84</v>
      </c>
    </row>
    <row r="49" spans="1:17" ht="14.25" thickBot="1">
      <c r="A49" s="5"/>
      <c r="B49" s="36">
        <v>0</v>
      </c>
      <c r="C49" s="36">
        <v>1</v>
      </c>
      <c r="D49" s="36">
        <v>2</v>
      </c>
      <c r="E49" s="36">
        <v>3</v>
      </c>
      <c r="F49" s="36">
        <v>4</v>
      </c>
      <c r="G49" s="36">
        <v>5</v>
      </c>
      <c r="H49" s="36">
        <v>6</v>
      </c>
      <c r="I49" s="36">
        <v>7</v>
      </c>
      <c r="J49" s="36">
        <v>8</v>
      </c>
      <c r="K49" s="36">
        <v>9</v>
      </c>
      <c r="L49" s="37" t="s">
        <v>76</v>
      </c>
      <c r="M49" s="37" t="s">
        <v>77</v>
      </c>
      <c r="N49" s="37" t="s">
        <v>78</v>
      </c>
      <c r="O49" s="38" t="s">
        <v>79</v>
      </c>
      <c r="P49" s="38" t="s">
        <v>80</v>
      </c>
      <c r="Q49" s="38" t="s">
        <v>81</v>
      </c>
    </row>
    <row r="50" spans="1:17" ht="13.5">
      <c r="A50" s="35" t="s">
        <v>68</v>
      </c>
      <c r="B50" s="67" t="str">
        <f>DEC2HEX(E23,2)</f>
        <v>5E</v>
      </c>
      <c r="C50" s="68" t="str">
        <f>DEC2HEX(F23,2)</f>
        <v>7A</v>
      </c>
      <c r="D50" s="68" t="str">
        <f>DEC2HEX(G23,2)</f>
        <v>92</v>
      </c>
      <c r="E50" s="68" t="str">
        <f>DEC2HEX(H23,2)</f>
        <v>A9</v>
      </c>
      <c r="F50" s="68" t="str">
        <f>DEC2HEX(I23,2)</f>
        <v>BE</v>
      </c>
      <c r="G50" s="68" t="str">
        <f>DEC2HEX(J23,2)</f>
        <v>D4</v>
      </c>
      <c r="H50" s="68" t="str">
        <f>DEC2HEX(K23,2)</f>
        <v>F5</v>
      </c>
      <c r="I50" s="68" t="str">
        <f>DEC2HEX(L23,2)</f>
        <v>2D</v>
      </c>
      <c r="J50" s="68" t="str">
        <f>DEC2HEX(E24,2)</f>
        <v>69</v>
      </c>
      <c r="K50" s="68" t="str">
        <f>DEC2HEX(F24,2)</f>
        <v>87</v>
      </c>
      <c r="L50" s="68" t="str">
        <f>DEC2HEX(G24,2)</f>
        <v>A3</v>
      </c>
      <c r="M50" s="68" t="str">
        <f>DEC2HEX(H24,2)</f>
        <v>BC</v>
      </c>
      <c r="N50" s="68" t="str">
        <f>DEC2HEX(I24,2)</f>
        <v>D3</v>
      </c>
      <c r="O50" s="68" t="str">
        <f>DEC2HEX(J24,2)</f>
        <v>EC</v>
      </c>
      <c r="P50" s="68" t="str">
        <f>DEC2HEX(K24,2)</f>
        <v>F5</v>
      </c>
      <c r="Q50" s="69" t="str">
        <f>DEC2HEX(L24,2)</f>
        <v>32</v>
      </c>
    </row>
    <row r="51" spans="1:17" ht="13.5">
      <c r="A51" s="35" t="s">
        <v>69</v>
      </c>
      <c r="B51" s="70" t="str">
        <f>DEC2HEX(E25,2)</f>
        <v>63</v>
      </c>
      <c r="C51" s="26" t="str">
        <f>DEC2HEX(F25,2)</f>
        <v>81</v>
      </c>
      <c r="D51" s="26" t="str">
        <f>DEC2HEX(G25,2)</f>
        <v>9A</v>
      </c>
      <c r="E51" s="26" t="str">
        <f>DEC2HEX(H25,2)</f>
        <v>B2</v>
      </c>
      <c r="F51" s="26" t="str">
        <f>DEC2HEX(I25,2)</f>
        <v>C8</v>
      </c>
      <c r="G51" s="26" t="str">
        <f>DEC2HEX(J25,2)</f>
        <v>E0</v>
      </c>
      <c r="H51" s="26" t="str">
        <f>DEC2HEX(K25,2)</f>
        <v>ED</v>
      </c>
      <c r="I51" s="26" t="str">
        <f>DEC2HEX(L25,2)</f>
        <v>31</v>
      </c>
      <c r="J51" s="26" t="str">
        <f>DEC2HEX(E26,2)</f>
        <v>58</v>
      </c>
      <c r="K51" s="26" t="str">
        <f>DEC2HEX(F26,2)</f>
        <v>72</v>
      </c>
      <c r="L51" s="26" t="str">
        <f>DEC2HEX(G26,2)</f>
        <v>89</v>
      </c>
      <c r="M51" s="26" t="str">
        <f>DEC2HEX(H26,2)</f>
        <v>9E</v>
      </c>
      <c r="N51" s="26" t="str">
        <f>DEC2HEX(I26,2)</f>
        <v>B2</v>
      </c>
      <c r="O51" s="26" t="str">
        <f>DEC2HEX(J26,2)</f>
        <v>C7</v>
      </c>
      <c r="P51" s="26" t="str">
        <f>DEC2HEX(K26,2)</f>
        <v>E1</v>
      </c>
      <c r="Q51" s="71" t="str">
        <f>DEC2HEX(L26,2)</f>
        <v>2E</v>
      </c>
    </row>
    <row r="52" spans="1:17" ht="13.5">
      <c r="A52" s="35" t="s">
        <v>70</v>
      </c>
      <c r="B52" s="70" t="str">
        <f>DEC2HEX(E27,2)</f>
        <v>6D</v>
      </c>
      <c r="C52" s="26" t="str">
        <f>DEC2HEX(F27,2)</f>
        <v>8D</v>
      </c>
      <c r="D52" s="26" t="str">
        <f>DEC2HEX(G27,2)</f>
        <v>A9</v>
      </c>
      <c r="E52" s="26" t="str">
        <f>DEC2HEX(H27,2)</f>
        <v>C3</v>
      </c>
      <c r="F52" s="26" t="str">
        <f>DEC2HEX(I27,2)</f>
        <v>DC</v>
      </c>
      <c r="G52" s="26" t="str">
        <f>DEC2HEX(J27,2)</f>
        <v>F6</v>
      </c>
      <c r="H52" s="26" t="str">
        <f>DEC2HEX(K27,2)</f>
        <v>FA</v>
      </c>
      <c r="I52" s="26" t="str">
        <f>DEC2HEX(L27,2)</f>
        <v>33</v>
      </c>
      <c r="J52" s="26" t="str">
        <f>DEC2HEX(E28,2)</f>
        <v>6D</v>
      </c>
      <c r="K52" s="26" t="str">
        <f>DEC2HEX(F28,2)</f>
        <v>8D</v>
      </c>
      <c r="L52" s="26" t="str">
        <f>DEC2HEX(G28,2)</f>
        <v>A9</v>
      </c>
      <c r="M52" s="26" t="str">
        <f>DEC2HEX(H28,2)</f>
        <v>C3</v>
      </c>
      <c r="N52" s="26" t="str">
        <f>DEC2HEX(I28,2)</f>
        <v>DC</v>
      </c>
      <c r="O52" s="26" t="str">
        <f>DEC2HEX(J28,2)</f>
        <v>F6</v>
      </c>
      <c r="P52" s="26" t="str">
        <f>DEC2HEX(K28,2)</f>
        <v>FA</v>
      </c>
      <c r="Q52" s="71" t="str">
        <f>DEC2HEX(L28,2)</f>
        <v>33</v>
      </c>
    </row>
    <row r="53" spans="1:17" ht="14.25" thickBot="1">
      <c r="A53" s="35" t="s">
        <v>71</v>
      </c>
      <c r="B53" s="72" t="str">
        <f>DEC2HEX(E29,2)</f>
        <v>6D</v>
      </c>
      <c r="C53" s="50" t="str">
        <f>DEC2HEX(F29,2)</f>
        <v>8D</v>
      </c>
      <c r="D53" s="50" t="str">
        <f>DEC2HEX(G29,2)</f>
        <v>A9</v>
      </c>
      <c r="E53" s="50" t="str">
        <f>DEC2HEX(H29,2)</f>
        <v>C3</v>
      </c>
      <c r="F53" s="50" t="str">
        <f>DEC2HEX(I29,2)</f>
        <v>DC</v>
      </c>
      <c r="G53" s="50" t="str">
        <f>DEC2HEX(J29,2)</f>
        <v>F6</v>
      </c>
      <c r="H53" s="50" t="str">
        <f>DEC2HEX(K29,2)</f>
        <v>FA</v>
      </c>
      <c r="I53" s="50" t="str">
        <f>DEC2HEX(L29,2)</f>
        <v>33</v>
      </c>
      <c r="J53" s="50" t="str">
        <f>DEC2HEX(E30,2)</f>
        <v>6D</v>
      </c>
      <c r="K53" s="50" t="str">
        <f>DEC2HEX(F30,2)</f>
        <v>8D</v>
      </c>
      <c r="L53" s="50" t="str">
        <f>DEC2HEX(G30,2)</f>
        <v>A9</v>
      </c>
      <c r="M53" s="50" t="str">
        <f>DEC2HEX(H30,2)</f>
        <v>C3</v>
      </c>
      <c r="N53" s="50" t="str">
        <f>DEC2HEX(I30,2)</f>
        <v>DC</v>
      </c>
      <c r="O53" s="50" t="str">
        <f>DEC2HEX(J30,2)</f>
        <v>F6</v>
      </c>
      <c r="P53" s="50" t="str">
        <f>DEC2HEX(K30,2)</f>
        <v>FA</v>
      </c>
      <c r="Q53" s="73" t="str">
        <f>DEC2HEX(L30,2)</f>
        <v>33</v>
      </c>
    </row>
    <row r="54" spans="1:17" ht="14.25" thickBot="1">
      <c r="A54" s="35" t="s">
        <v>72</v>
      </c>
      <c r="B54" s="52" t="str">
        <f>DEC2HEX(B41,2)</f>
        <v>04</v>
      </c>
      <c r="C54" s="53" t="str">
        <f>DEC2HEX(B43,2)</f>
        <v>85</v>
      </c>
      <c r="D54" s="53" t="str">
        <f>DEC2HEX(C41,2)</f>
        <v>03</v>
      </c>
      <c r="E54" s="53" t="str">
        <f>DEC2HEX(C43,2)</f>
        <v>81</v>
      </c>
      <c r="F54" s="53" t="str">
        <f>DEC2HEX(D41,2)</f>
        <v>02</v>
      </c>
      <c r="G54" s="53" t="str">
        <f>DEC2HEX(D43,2)</f>
        <v>FE</v>
      </c>
      <c r="H54" s="53" t="str">
        <f>DEC2HEX(E41,2)</f>
        <v>02</v>
      </c>
      <c r="I54" s="53" t="str">
        <f>DEC2HEX(E43,2)</f>
        <v>FA</v>
      </c>
      <c r="J54" s="53" t="str">
        <f>DEC2HEX(F41,2)</f>
        <v>02</v>
      </c>
      <c r="K54" s="53" t="str">
        <f>DEC2HEX(F43,2)</f>
        <v>F5</v>
      </c>
      <c r="L54" s="53" t="str">
        <f>DEC2HEX(G41,2)</f>
        <v>02</v>
      </c>
      <c r="M54" s="53" t="str">
        <f>DEC2HEX(G43,2)</f>
        <v>F1</v>
      </c>
      <c r="N54" s="53" t="str">
        <f>DEC2HEX(H41,2)</f>
        <v>02</v>
      </c>
      <c r="O54" s="53" t="str">
        <f>DEC2HEX(H43,2)</f>
        <v>EE</v>
      </c>
      <c r="P54" s="53" t="str">
        <f>DEC2HEX(I41,2)</f>
        <v>02</v>
      </c>
      <c r="Q54" s="54" t="str">
        <f>DEC2HEX(I43,2)</f>
        <v>EA</v>
      </c>
    </row>
    <row r="55" spans="1:17" ht="13.5">
      <c r="A55" s="32" t="s">
        <v>73</v>
      </c>
      <c r="B55" s="51" t="str">
        <f>DEC2HEX(0,2)</f>
        <v>00</v>
      </c>
      <c r="C55" s="51" t="str">
        <f>DEC2HEX(0,2)</f>
        <v>00</v>
      </c>
      <c r="D55" s="51" t="str">
        <f>DEC2HEX(255,2)</f>
        <v>FF</v>
      </c>
      <c r="E55" s="51" t="str">
        <f>DEC2HEX(255,2)</f>
        <v>FF</v>
      </c>
      <c r="F55" s="51" t="str">
        <f>DEC2HEX(255,2)</f>
        <v>FF</v>
      </c>
      <c r="G55" s="51" t="str">
        <f>DEC2HEX(255,2)</f>
        <v>FF</v>
      </c>
      <c r="H55" s="51" t="str">
        <f>DEC2HEX(255,2)</f>
        <v>FF</v>
      </c>
      <c r="I55" s="51" t="str">
        <f>DEC2HEX(255,2)</f>
        <v>FF</v>
      </c>
      <c r="J55" s="51" t="str">
        <f>DEC2HEX(255,2)</f>
        <v>FF</v>
      </c>
      <c r="K55" s="51" t="str">
        <f>DEC2HEX(255,2)</f>
        <v>FF</v>
      </c>
      <c r="L55" s="51" t="str">
        <f>DEC2HEX(255,2)</f>
        <v>FF</v>
      </c>
      <c r="M55" s="51" t="str">
        <f>DEC2HEX(255,2)</f>
        <v>FF</v>
      </c>
      <c r="N55" s="51" t="str">
        <f>DEC2HEX(255,2)</f>
        <v>FF</v>
      </c>
      <c r="O55" s="51" t="str">
        <f>DEC2HEX(255,2)</f>
        <v>FF</v>
      </c>
      <c r="P55" s="51" t="str">
        <f>DEC2HEX(255,2)</f>
        <v>FF</v>
      </c>
      <c r="Q55" s="51" t="str">
        <f>DEC2HEX(255,2)</f>
        <v>FF</v>
      </c>
    </row>
    <row r="56" spans="1:17" ht="14.25" thickBot="1">
      <c r="A56" s="32" t="s">
        <v>74</v>
      </c>
      <c r="B56" s="56" t="str">
        <f>DEC2HEX(255,2)</f>
        <v>FF</v>
      </c>
      <c r="C56" s="56" t="str">
        <f>DEC2HEX(255,2)</f>
        <v>FF</v>
      </c>
      <c r="D56" s="31" t="str">
        <f>DEC2HEX(255,2)</f>
        <v>FF</v>
      </c>
      <c r="E56" s="31" t="str">
        <f>DEC2HEX(255,2)</f>
        <v>FF</v>
      </c>
      <c r="F56" s="31" t="str">
        <f>DEC2HEX(255,2)</f>
        <v>FF</v>
      </c>
      <c r="G56" s="31" t="str">
        <f>DEC2HEX(255,2)</f>
        <v>FF</v>
      </c>
      <c r="H56" s="31" t="str">
        <f>DEC2HEX(255,2)</f>
        <v>FF</v>
      </c>
      <c r="I56" s="31" t="str">
        <f>DEC2HEX(255,2)</f>
        <v>FF</v>
      </c>
      <c r="J56" s="31" t="str">
        <f>DEC2HEX(255,2)</f>
        <v>FF</v>
      </c>
      <c r="K56" s="31" t="str">
        <f>DEC2HEX(255,2)</f>
        <v>FF</v>
      </c>
      <c r="L56" s="31" t="str">
        <f>DEC2HEX(255,2)</f>
        <v>FF</v>
      </c>
      <c r="M56" s="31" t="str">
        <f>DEC2HEX(255,2)</f>
        <v>FF</v>
      </c>
      <c r="N56" s="31" t="str">
        <f>DEC2HEX(255,2)</f>
        <v>FF</v>
      </c>
      <c r="O56" s="31" t="str">
        <f>DEC2HEX(255,2)</f>
        <v>FF</v>
      </c>
      <c r="P56" s="31" t="str">
        <f>DEC2HEX(255,2)</f>
        <v>FF</v>
      </c>
      <c r="Q56" s="31" t="str">
        <f>DEC2HEX(255,2)</f>
        <v>FF</v>
      </c>
    </row>
    <row r="57" spans="1:17" ht="14.25" thickBot="1">
      <c r="A57" s="35" t="s">
        <v>75</v>
      </c>
      <c r="B57" s="57" t="str">
        <f>DEC2HEX(B18-1,2)</f>
        <v>00</v>
      </c>
      <c r="C57" s="58" t="str">
        <f>DEC2HEX(B34-1,2)</f>
        <v>04</v>
      </c>
      <c r="D57" s="55" t="str">
        <f>DEC2HEX(255,2)</f>
        <v>FF</v>
      </c>
      <c r="E57" s="31" t="str">
        <f>DEC2HEX(255,2)</f>
        <v>FF</v>
      </c>
      <c r="F57" s="31" t="str">
        <f>DEC2HEX(255,2)</f>
        <v>FF</v>
      </c>
      <c r="G57" s="31" t="str">
        <f>DEC2HEX(255,2)</f>
        <v>FF</v>
      </c>
      <c r="H57" s="31" t="str">
        <f>DEC2HEX(255,2)</f>
        <v>FF</v>
      </c>
      <c r="I57" s="31" t="str">
        <f>DEC2HEX(255,2)</f>
        <v>FF</v>
      </c>
      <c r="J57" s="31" t="str">
        <f>DEC2HEX(255,2)</f>
        <v>FF</v>
      </c>
      <c r="K57" s="31" t="str">
        <f>DEC2HEX(255,2)</f>
        <v>FF</v>
      </c>
      <c r="L57" s="31" t="str">
        <f>DEC2HEX(255,2)</f>
        <v>FF</v>
      </c>
      <c r="M57" s="31" t="str">
        <f>DEC2HEX(255,2)</f>
        <v>FF</v>
      </c>
      <c r="N57" s="31" t="str">
        <f>DEC2HEX(255,2)</f>
        <v>FF</v>
      </c>
      <c r="O57" s="31" t="str">
        <f>DEC2HEX(255,2)</f>
        <v>FF</v>
      </c>
      <c r="P57" s="31" t="str">
        <f>DEC2HEX(255,2)</f>
        <v>FF</v>
      </c>
      <c r="Q57" s="31" t="str">
        <f>DEC2HEX(255,2)</f>
        <v>FF</v>
      </c>
    </row>
    <row r="62" spans="2:6" ht="13.5">
      <c r="B62" s="74" t="s">
        <v>89</v>
      </c>
      <c r="F62" s="74" t="s">
        <v>88</v>
      </c>
    </row>
    <row r="63" spans="2:6" ht="13.5">
      <c r="B63" s="74" t="s">
        <v>85</v>
      </c>
      <c r="F63" s="74" t="s">
        <v>87</v>
      </c>
    </row>
    <row r="64" spans="2:6" ht="13.5">
      <c r="B64" s="74" t="s">
        <v>86</v>
      </c>
      <c r="F64" s="74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Q64"/>
  <sheetViews>
    <sheetView workbookViewId="0" topLeftCell="A14">
      <selection activeCell="J61" sqref="J61"/>
    </sheetView>
  </sheetViews>
  <sheetFormatPr defaultColWidth="9.00390625" defaultRowHeight="13.5"/>
  <cols>
    <col min="1" max="1" width="14.125" style="0" customWidth="1"/>
    <col min="2" max="12" width="10.625" style="0" customWidth="1"/>
  </cols>
  <sheetData>
    <row r="1" spans="1:5" ht="15.75" customHeight="1">
      <c r="A1" s="3" t="s">
        <v>107</v>
      </c>
      <c r="E1" s="3" t="s">
        <v>109</v>
      </c>
    </row>
    <row r="2" spans="1:7" ht="15.75" customHeight="1">
      <c r="A2" s="17" t="s">
        <v>40</v>
      </c>
      <c r="B2" s="4"/>
      <c r="C2" s="4"/>
      <c r="D2" s="4"/>
      <c r="E2" s="4"/>
      <c r="F2" s="4"/>
      <c r="G2" s="4"/>
    </row>
    <row r="3" spans="1:7" ht="15.75" customHeight="1">
      <c r="A3" s="2" t="s">
        <v>106</v>
      </c>
      <c r="B3" s="2"/>
      <c r="C3" s="2"/>
      <c r="D3" s="2"/>
      <c r="E3" s="2"/>
      <c r="F3" s="2"/>
      <c r="G3" s="2"/>
    </row>
    <row r="4" spans="1:7" ht="15.75" customHeight="1">
      <c r="A4" s="1"/>
      <c r="B4" s="1"/>
      <c r="C4" s="1"/>
      <c r="D4" s="1"/>
      <c r="E4" s="1"/>
      <c r="F4" s="1"/>
      <c r="G4" s="1"/>
    </row>
    <row r="5" spans="1:7" ht="15.75" customHeight="1">
      <c r="A5" s="18" t="s">
        <v>41</v>
      </c>
      <c r="B5" s="18" t="s">
        <v>105</v>
      </c>
      <c r="C5" s="1"/>
      <c r="D5" s="1"/>
      <c r="E5" s="1"/>
      <c r="F5" s="1"/>
      <c r="G5" s="1"/>
    </row>
    <row r="7" ht="13.5">
      <c r="A7" t="s">
        <v>0</v>
      </c>
    </row>
    <row r="8" spans="1:11" ht="24">
      <c r="A8" s="9" t="s">
        <v>15</v>
      </c>
      <c r="B8" s="15" t="s">
        <v>12</v>
      </c>
      <c r="C8" s="8"/>
      <c r="D8" s="9" t="s">
        <v>1</v>
      </c>
      <c r="E8" s="10" t="s">
        <v>2</v>
      </c>
      <c r="F8" s="9" t="s">
        <v>6</v>
      </c>
      <c r="G8" s="9" t="s">
        <v>5</v>
      </c>
      <c r="H8" s="9" t="s">
        <v>7</v>
      </c>
      <c r="I8" s="9" t="s">
        <v>8</v>
      </c>
      <c r="J8" s="9" t="s">
        <v>9</v>
      </c>
      <c r="K8" s="9" t="s">
        <v>10</v>
      </c>
    </row>
    <row r="9" spans="1:11" ht="13.5">
      <c r="A9" s="16" t="s">
        <v>13</v>
      </c>
      <c r="B9" s="6">
        <v>2</v>
      </c>
      <c r="D9" s="5" t="s">
        <v>53</v>
      </c>
      <c r="E9" s="6">
        <v>27</v>
      </c>
      <c r="F9" s="6">
        <v>15</v>
      </c>
      <c r="G9" s="6">
        <v>17</v>
      </c>
      <c r="H9" s="6">
        <v>20</v>
      </c>
      <c r="I9" s="6">
        <v>22</v>
      </c>
      <c r="J9" s="6">
        <v>23</v>
      </c>
      <c r="K9" s="6">
        <v>24</v>
      </c>
    </row>
    <row r="10" spans="1:11" ht="13.5">
      <c r="A10" s="16" t="s">
        <v>14</v>
      </c>
      <c r="B10" s="6">
        <v>6</v>
      </c>
      <c r="D10" s="5" t="s">
        <v>54</v>
      </c>
      <c r="E10" s="6">
        <v>57</v>
      </c>
      <c r="F10" s="6">
        <v>37</v>
      </c>
      <c r="G10" s="6">
        <v>30</v>
      </c>
      <c r="H10" s="6">
        <v>28</v>
      </c>
      <c r="I10" s="6">
        <v>26</v>
      </c>
      <c r="J10" s="6">
        <v>24</v>
      </c>
      <c r="K10" s="6">
        <v>23</v>
      </c>
    </row>
    <row r="12" ht="13.5">
      <c r="A12" t="s">
        <v>43</v>
      </c>
    </row>
    <row r="13" spans="1:2" ht="13.5">
      <c r="A13" s="16" t="s">
        <v>55</v>
      </c>
      <c r="B13" s="6">
        <v>4</v>
      </c>
    </row>
    <row r="14" spans="1:2" ht="13.5">
      <c r="A14" s="33"/>
      <c r="B14" s="34"/>
    </row>
    <row r="15" spans="1:2" ht="13.5">
      <c r="A15" s="33"/>
      <c r="B15" s="34"/>
    </row>
    <row r="17" ht="14.25" thickBot="1">
      <c r="A17" s="3" t="s">
        <v>39</v>
      </c>
    </row>
    <row r="18" spans="1:2" ht="14.25" thickBot="1">
      <c r="A18" s="30" t="s">
        <v>90</v>
      </c>
      <c r="B18" s="29">
        <v>1</v>
      </c>
    </row>
    <row r="19" spans="1:12" ht="13.5">
      <c r="A19" s="27"/>
      <c r="B19" s="28" t="s">
        <v>56</v>
      </c>
      <c r="C19" s="21"/>
      <c r="D19" s="24" t="s">
        <v>33</v>
      </c>
      <c r="E19" s="20" t="s">
        <v>44</v>
      </c>
      <c r="F19" s="25"/>
      <c r="G19" s="25"/>
      <c r="H19" s="25"/>
      <c r="I19" s="25"/>
      <c r="J19" s="25"/>
      <c r="K19" s="25"/>
      <c r="L19" s="21"/>
    </row>
    <row r="20" spans="1:12" ht="14.25" thickBot="1">
      <c r="A20" s="22"/>
      <c r="B20" s="5" t="s">
        <v>57</v>
      </c>
      <c r="C20" s="5" t="s">
        <v>58</v>
      </c>
      <c r="E20" s="19" t="s">
        <v>59</v>
      </c>
      <c r="F20" s="19" t="s">
        <v>60</v>
      </c>
      <c r="G20" s="19" t="s">
        <v>61</v>
      </c>
      <c r="H20" s="19" t="s">
        <v>62</v>
      </c>
      <c r="I20" s="19" t="s">
        <v>63</v>
      </c>
      <c r="J20" s="19" t="s">
        <v>64</v>
      </c>
      <c r="K20" s="19" t="s">
        <v>65</v>
      </c>
      <c r="L20" s="19" t="s">
        <v>66</v>
      </c>
    </row>
    <row r="21" spans="1:12" ht="13.5" hidden="1">
      <c r="A21" s="11" t="s">
        <v>28</v>
      </c>
      <c r="B21" s="5"/>
      <c r="C21" s="5"/>
      <c r="D21" s="5"/>
      <c r="E21" s="5">
        <f aca="true" t="shared" si="0" ref="E21:J21">($E$10/$E$9)*(F10/F9)</f>
        <v>5.207407407407408</v>
      </c>
      <c r="F21" s="5">
        <f t="shared" si="0"/>
        <v>3.7254901960784315</v>
      </c>
      <c r="G21" s="5">
        <f t="shared" si="0"/>
        <v>2.9555555555555553</v>
      </c>
      <c r="H21" s="5">
        <f t="shared" si="0"/>
        <v>2.4949494949494953</v>
      </c>
      <c r="I21" s="5">
        <f t="shared" si="0"/>
        <v>2.2028985507246377</v>
      </c>
      <c r="J21" s="5">
        <f t="shared" si="0"/>
        <v>2.0231481481481484</v>
      </c>
      <c r="K21" s="5"/>
      <c r="L21" s="5"/>
    </row>
    <row r="22" spans="1:12" ht="21.75" hidden="1" thickBot="1">
      <c r="A22" s="14" t="s">
        <v>27</v>
      </c>
      <c r="B22" s="5"/>
      <c r="C22" s="5"/>
      <c r="D22" s="5"/>
      <c r="E22" s="23">
        <f aca="true" t="shared" si="1" ref="E22:J22">$B$10/(E21*$B$9)</f>
        <v>0.5761024182076813</v>
      </c>
      <c r="F22" s="23">
        <f t="shared" si="1"/>
        <v>0.8052631578947368</v>
      </c>
      <c r="G22" s="23">
        <f t="shared" si="1"/>
        <v>1.0150375939849625</v>
      </c>
      <c r="H22" s="23">
        <f t="shared" si="1"/>
        <v>1.2024291497975708</v>
      </c>
      <c r="I22" s="23">
        <f t="shared" si="1"/>
        <v>1.361842105263158</v>
      </c>
      <c r="J22" s="23">
        <f t="shared" si="1"/>
        <v>1.4828375286041189</v>
      </c>
      <c r="K22" s="23"/>
      <c r="L22" s="23"/>
    </row>
    <row r="23" spans="1:12" ht="13.5">
      <c r="A23" s="7" t="s">
        <v>29</v>
      </c>
      <c r="B23" s="6">
        <v>15</v>
      </c>
      <c r="C23" s="6">
        <v>39</v>
      </c>
      <c r="D23" s="39">
        <v>2</v>
      </c>
      <c r="E23" s="59">
        <f aca="true" t="shared" si="2" ref="E23:J30">INT(E$22*(1/($C23/$B23))*$L23*(1-$D23*0.01))</f>
        <v>21</v>
      </c>
      <c r="F23" s="60">
        <f t="shared" si="2"/>
        <v>30</v>
      </c>
      <c r="G23" s="60">
        <f t="shared" si="2"/>
        <v>38</v>
      </c>
      <c r="H23" s="60">
        <f t="shared" si="2"/>
        <v>45</v>
      </c>
      <c r="I23" s="60">
        <f t="shared" si="2"/>
        <v>51</v>
      </c>
      <c r="J23" s="60">
        <f>INT(J$22*(1/($C23/$B23))*$L23*(1-$D23*0.01))</f>
        <v>55</v>
      </c>
      <c r="K23" s="60">
        <f>INT(250*(1-D23*0.01))</f>
        <v>245</v>
      </c>
      <c r="L23" s="75">
        <v>100</v>
      </c>
    </row>
    <row r="24" spans="1:12" ht="13.5">
      <c r="A24" s="7" t="s">
        <v>30</v>
      </c>
      <c r="B24" s="6">
        <v>15</v>
      </c>
      <c r="C24" s="6">
        <v>40</v>
      </c>
      <c r="D24" s="39">
        <v>2</v>
      </c>
      <c r="E24" s="62">
        <f t="shared" si="2"/>
        <v>21</v>
      </c>
      <c r="F24" s="12">
        <f t="shared" si="2"/>
        <v>29</v>
      </c>
      <c r="G24" s="12">
        <f t="shared" si="2"/>
        <v>37</v>
      </c>
      <c r="H24" s="12">
        <f t="shared" si="2"/>
        <v>44</v>
      </c>
      <c r="I24" s="12">
        <f t="shared" si="2"/>
        <v>50</v>
      </c>
      <c r="J24" s="12">
        <f t="shared" si="2"/>
        <v>54</v>
      </c>
      <c r="K24" s="12">
        <f aca="true" t="shared" si="3" ref="K24:K30">INT(250*(1-D24*0.01))</f>
        <v>245</v>
      </c>
      <c r="L24" s="76">
        <v>100</v>
      </c>
    </row>
    <row r="25" spans="1:12" ht="13.5">
      <c r="A25" s="7" t="s">
        <v>31</v>
      </c>
      <c r="B25" s="6">
        <v>15</v>
      </c>
      <c r="C25" s="6">
        <v>41</v>
      </c>
      <c r="D25" s="39">
        <v>2</v>
      </c>
      <c r="E25" s="62">
        <f t="shared" si="2"/>
        <v>20</v>
      </c>
      <c r="F25" s="12">
        <f t="shared" si="2"/>
        <v>28</v>
      </c>
      <c r="G25" s="12">
        <f t="shared" si="2"/>
        <v>36</v>
      </c>
      <c r="H25" s="12">
        <f t="shared" si="2"/>
        <v>43</v>
      </c>
      <c r="I25" s="12">
        <f t="shared" si="2"/>
        <v>48</v>
      </c>
      <c r="J25" s="12">
        <f t="shared" si="2"/>
        <v>53</v>
      </c>
      <c r="K25" s="12">
        <f t="shared" si="3"/>
        <v>245</v>
      </c>
      <c r="L25" s="76">
        <v>100</v>
      </c>
    </row>
    <row r="26" spans="1:12" ht="13.5">
      <c r="A26" s="7" t="s">
        <v>32</v>
      </c>
      <c r="B26" s="6">
        <v>15</v>
      </c>
      <c r="C26" s="6">
        <v>42</v>
      </c>
      <c r="D26" s="39">
        <v>2</v>
      </c>
      <c r="E26" s="62">
        <f t="shared" si="2"/>
        <v>20</v>
      </c>
      <c r="F26" s="12">
        <f t="shared" si="2"/>
        <v>28</v>
      </c>
      <c r="G26" s="12">
        <f t="shared" si="2"/>
        <v>35</v>
      </c>
      <c r="H26" s="12">
        <f t="shared" si="2"/>
        <v>42</v>
      </c>
      <c r="I26" s="12">
        <f t="shared" si="2"/>
        <v>47</v>
      </c>
      <c r="J26" s="12">
        <f t="shared" si="2"/>
        <v>51</v>
      </c>
      <c r="K26" s="12">
        <f t="shared" si="3"/>
        <v>245</v>
      </c>
      <c r="L26" s="76">
        <v>100</v>
      </c>
    </row>
    <row r="27" spans="1:12" ht="13.5">
      <c r="A27" s="7" t="s">
        <v>34</v>
      </c>
      <c r="B27" s="6">
        <v>15</v>
      </c>
      <c r="C27" s="6">
        <v>39</v>
      </c>
      <c r="D27" s="39">
        <v>2</v>
      </c>
      <c r="E27" s="62">
        <f t="shared" si="2"/>
        <v>55</v>
      </c>
      <c r="F27" s="12">
        <f t="shared" si="2"/>
        <v>77</v>
      </c>
      <c r="G27" s="12">
        <f t="shared" si="2"/>
        <v>97</v>
      </c>
      <c r="H27" s="12">
        <f t="shared" si="2"/>
        <v>115</v>
      </c>
      <c r="I27" s="12">
        <f t="shared" si="2"/>
        <v>130</v>
      </c>
      <c r="J27" s="12">
        <f t="shared" si="2"/>
        <v>142</v>
      </c>
      <c r="K27" s="12">
        <f t="shared" si="3"/>
        <v>245</v>
      </c>
      <c r="L27" s="63">
        <f>IF(INT((K27*C27/B27)/J$22)&lt;256,INT((K27*C27/B27)/J$22),255)</f>
        <v>255</v>
      </c>
    </row>
    <row r="28" spans="1:13" ht="13.5">
      <c r="A28" s="7" t="s">
        <v>35</v>
      </c>
      <c r="B28" s="6">
        <v>15</v>
      </c>
      <c r="C28" s="6">
        <v>40</v>
      </c>
      <c r="D28" s="39">
        <v>2</v>
      </c>
      <c r="E28" s="62">
        <f t="shared" si="2"/>
        <v>53</v>
      </c>
      <c r="F28" s="12">
        <f t="shared" si="2"/>
        <v>75</v>
      </c>
      <c r="G28" s="12">
        <f t="shared" si="2"/>
        <v>95</v>
      </c>
      <c r="H28" s="12">
        <f t="shared" si="2"/>
        <v>112</v>
      </c>
      <c r="I28" s="12">
        <f t="shared" si="2"/>
        <v>127</v>
      </c>
      <c r="J28" s="12">
        <f t="shared" si="2"/>
        <v>138</v>
      </c>
      <c r="K28" s="12">
        <f t="shared" si="3"/>
        <v>245</v>
      </c>
      <c r="L28" s="63">
        <f>IF(INT((K28*C28/B28)/J$22)&lt;256,INT((K28*C28/B28)/J$22),255)</f>
        <v>255</v>
      </c>
      <c r="M28" s="3" t="s">
        <v>108</v>
      </c>
    </row>
    <row r="29" spans="1:12" ht="13.5">
      <c r="A29" s="7" t="s">
        <v>36</v>
      </c>
      <c r="B29" s="6">
        <v>15</v>
      </c>
      <c r="C29" s="6">
        <v>41</v>
      </c>
      <c r="D29" s="39">
        <v>2</v>
      </c>
      <c r="E29" s="62">
        <f t="shared" si="2"/>
        <v>52</v>
      </c>
      <c r="F29" s="12">
        <f t="shared" si="2"/>
        <v>73</v>
      </c>
      <c r="G29" s="12">
        <f t="shared" si="2"/>
        <v>92</v>
      </c>
      <c r="H29" s="12">
        <f t="shared" si="2"/>
        <v>109</v>
      </c>
      <c r="I29" s="12">
        <f t="shared" si="2"/>
        <v>124</v>
      </c>
      <c r="J29" s="12">
        <f t="shared" si="2"/>
        <v>135</v>
      </c>
      <c r="K29" s="12">
        <f t="shared" si="3"/>
        <v>245</v>
      </c>
      <c r="L29" s="63">
        <f>IF(INT((K29*C29/B29)/J$22)&lt;256,INT((K29*C29/B29)/J$22),255)</f>
        <v>255</v>
      </c>
    </row>
    <row r="30" spans="1:12" ht="14.25" thickBot="1">
      <c r="A30" s="7" t="s">
        <v>37</v>
      </c>
      <c r="B30" s="6">
        <v>15</v>
      </c>
      <c r="C30" s="6">
        <v>42</v>
      </c>
      <c r="D30" s="39">
        <v>2</v>
      </c>
      <c r="E30" s="64">
        <f t="shared" si="2"/>
        <v>51</v>
      </c>
      <c r="F30" s="65">
        <f t="shared" si="2"/>
        <v>71</v>
      </c>
      <c r="G30" s="65">
        <f t="shared" si="2"/>
        <v>90</v>
      </c>
      <c r="H30" s="65">
        <f t="shared" si="2"/>
        <v>107</v>
      </c>
      <c r="I30" s="65">
        <f t="shared" si="2"/>
        <v>121</v>
      </c>
      <c r="J30" s="65">
        <f t="shared" si="2"/>
        <v>132</v>
      </c>
      <c r="K30" s="65">
        <f t="shared" si="3"/>
        <v>245</v>
      </c>
      <c r="L30" s="66">
        <f>IF(INT((K30*C30/B30)/J$22)&lt;256,INT((K30*C30/B30)/J$22),255)</f>
        <v>255</v>
      </c>
    </row>
    <row r="33" ht="14.25" thickBot="1">
      <c r="A33" s="3" t="s">
        <v>26</v>
      </c>
    </row>
    <row r="34" spans="1:3" ht="14.25" thickBot="1">
      <c r="A34" s="30" t="s">
        <v>90</v>
      </c>
      <c r="B34" s="29">
        <v>5</v>
      </c>
      <c r="C34" t="s">
        <v>83</v>
      </c>
    </row>
    <row r="35" spans="1:9" ht="13.5">
      <c r="A35" s="7" t="s">
        <v>25</v>
      </c>
      <c r="B35" s="5">
        <v>1</v>
      </c>
      <c r="C35" s="5">
        <v>2</v>
      </c>
      <c r="D35" s="5">
        <v>3</v>
      </c>
      <c r="E35" s="5">
        <v>4</v>
      </c>
      <c r="F35" s="5">
        <v>5</v>
      </c>
      <c r="G35" s="5">
        <v>6</v>
      </c>
      <c r="H35" s="5">
        <v>7</v>
      </c>
      <c r="I35" s="5">
        <v>8</v>
      </c>
    </row>
    <row r="36" spans="1:9" ht="14.25" thickBot="1">
      <c r="A36" s="7" t="s">
        <v>16</v>
      </c>
      <c r="B36" s="6">
        <v>7000</v>
      </c>
      <c r="C36" s="6">
        <v>14500</v>
      </c>
      <c r="D36" s="6">
        <v>14750</v>
      </c>
      <c r="E36" s="6">
        <v>15000</v>
      </c>
      <c r="F36" s="6">
        <v>15250</v>
      </c>
      <c r="G36" s="6">
        <v>15500</v>
      </c>
      <c r="H36" s="6">
        <v>15750</v>
      </c>
      <c r="I36" s="6">
        <v>16000</v>
      </c>
    </row>
    <row r="37" spans="1:9" ht="13.5" hidden="1">
      <c r="A37" s="11" t="s">
        <v>17</v>
      </c>
      <c r="B37" s="5">
        <f aca="true" t="shared" si="4" ref="B37:I37">60/(B36*$B$9)</f>
        <v>0.004285714285714286</v>
      </c>
      <c r="C37" s="5">
        <f t="shared" si="4"/>
        <v>0.0020689655172413794</v>
      </c>
      <c r="D37" s="5">
        <f t="shared" si="4"/>
        <v>0.002033898305084746</v>
      </c>
      <c r="E37" s="5">
        <f t="shared" si="4"/>
        <v>0.002</v>
      </c>
      <c r="F37" s="5">
        <f t="shared" si="4"/>
        <v>0.0019672131147540984</v>
      </c>
      <c r="G37" s="5">
        <f t="shared" si="4"/>
        <v>0.001935483870967742</v>
      </c>
      <c r="H37" s="5">
        <f t="shared" si="4"/>
        <v>0.0019047619047619048</v>
      </c>
      <c r="I37" s="5">
        <f t="shared" si="4"/>
        <v>0.001875</v>
      </c>
    </row>
    <row r="38" spans="1:9" ht="13.5" hidden="1">
      <c r="A38" s="11" t="s">
        <v>67</v>
      </c>
      <c r="B38" s="5">
        <f aca="true" t="shared" si="5" ref="B38:I38">1/(($B$13/4)*1000000)</f>
        <v>1E-06</v>
      </c>
      <c r="C38" s="5">
        <f t="shared" si="5"/>
        <v>1E-06</v>
      </c>
      <c r="D38" s="5">
        <f t="shared" si="5"/>
        <v>1E-06</v>
      </c>
      <c r="E38" s="5">
        <f t="shared" si="5"/>
        <v>1E-06</v>
      </c>
      <c r="F38" s="5">
        <f t="shared" si="5"/>
        <v>1E-06</v>
      </c>
      <c r="G38" s="5">
        <f t="shared" si="5"/>
        <v>1E-06</v>
      </c>
      <c r="H38" s="5">
        <f t="shared" si="5"/>
        <v>1E-06</v>
      </c>
      <c r="I38" s="5">
        <f t="shared" si="5"/>
        <v>1E-06</v>
      </c>
    </row>
    <row r="39" spans="1:9" ht="13.5" hidden="1">
      <c r="A39" s="11" t="s">
        <v>19</v>
      </c>
      <c r="B39" s="5">
        <f>B38*255</f>
        <v>0.00025499999999999996</v>
      </c>
      <c r="C39" s="5">
        <f>C38*255</f>
        <v>0.00025499999999999996</v>
      </c>
      <c r="D39" s="5">
        <f aca="true" t="shared" si="6" ref="D39:I39">D38*255</f>
        <v>0.00025499999999999996</v>
      </c>
      <c r="E39" s="5">
        <f t="shared" si="6"/>
        <v>0.00025499999999999996</v>
      </c>
      <c r="F39" s="5">
        <f t="shared" si="6"/>
        <v>0.00025499999999999996</v>
      </c>
      <c r="G39" s="5">
        <f t="shared" si="6"/>
        <v>0.00025499999999999996</v>
      </c>
      <c r="H39" s="5">
        <f t="shared" si="6"/>
        <v>0.00025499999999999996</v>
      </c>
      <c r="I39" s="5">
        <f t="shared" si="6"/>
        <v>0.00025499999999999996</v>
      </c>
    </row>
    <row r="40" spans="1:9" ht="14.25" hidden="1" thickBot="1">
      <c r="A40" s="11" t="s">
        <v>20</v>
      </c>
      <c r="B40" s="23">
        <f aca="true" t="shared" si="7" ref="B40:I40">B37/B39</f>
        <v>16.806722689075634</v>
      </c>
      <c r="C40" s="23">
        <f t="shared" si="7"/>
        <v>8.113590263691686</v>
      </c>
      <c r="D40" s="23">
        <f t="shared" si="7"/>
        <v>7.976071784646063</v>
      </c>
      <c r="E40" s="23">
        <f t="shared" si="7"/>
        <v>7.843137254901962</v>
      </c>
      <c r="F40" s="23">
        <f t="shared" si="7"/>
        <v>7.714561234329799</v>
      </c>
      <c r="G40" s="23">
        <f t="shared" si="7"/>
        <v>7.590132827324479</v>
      </c>
      <c r="H40" s="23">
        <f t="shared" si="7"/>
        <v>7.469654528478059</v>
      </c>
      <c r="I40" s="23">
        <f t="shared" si="7"/>
        <v>7.352941176470589</v>
      </c>
    </row>
    <row r="41" spans="1:9" ht="13.5">
      <c r="A41" s="40" t="s">
        <v>21</v>
      </c>
      <c r="B41" s="42">
        <f aca="true" t="shared" si="8" ref="B41:I41">INT(LOG(B40,2))</f>
        <v>4</v>
      </c>
      <c r="C41" s="43">
        <f t="shared" si="8"/>
        <v>3</v>
      </c>
      <c r="D41" s="43">
        <f t="shared" si="8"/>
        <v>2</v>
      </c>
      <c r="E41" s="43">
        <f t="shared" si="8"/>
        <v>2</v>
      </c>
      <c r="F41" s="43">
        <f t="shared" si="8"/>
        <v>2</v>
      </c>
      <c r="G41" s="43">
        <f t="shared" si="8"/>
        <v>2</v>
      </c>
      <c r="H41" s="43">
        <f t="shared" si="8"/>
        <v>2</v>
      </c>
      <c r="I41" s="44">
        <f t="shared" si="8"/>
        <v>2</v>
      </c>
    </row>
    <row r="42" spans="1:9" ht="13.5" hidden="1">
      <c r="A42" s="41" t="s">
        <v>23</v>
      </c>
      <c r="B42" s="45">
        <f aca="true" t="shared" si="9" ref="B42:I42">2^(B41+1)</f>
        <v>32</v>
      </c>
      <c r="C42" s="13">
        <f t="shared" si="9"/>
        <v>16</v>
      </c>
      <c r="D42" s="13">
        <f t="shared" si="9"/>
        <v>8</v>
      </c>
      <c r="E42" s="13">
        <f t="shared" si="9"/>
        <v>8</v>
      </c>
      <c r="F42" s="13">
        <f t="shared" si="9"/>
        <v>8</v>
      </c>
      <c r="G42" s="13">
        <f t="shared" si="9"/>
        <v>8</v>
      </c>
      <c r="H42" s="13">
        <f t="shared" si="9"/>
        <v>8</v>
      </c>
      <c r="I42" s="46">
        <f t="shared" si="9"/>
        <v>8</v>
      </c>
    </row>
    <row r="43" spans="1:9" ht="14.25" thickBot="1">
      <c r="A43" s="40" t="s">
        <v>22</v>
      </c>
      <c r="B43" s="47">
        <f aca="true" t="shared" si="10" ref="B43:I43">INT((B37*(($B$13/4)*1000000)/B42))</f>
        <v>133</v>
      </c>
      <c r="C43" s="48">
        <f t="shared" si="10"/>
        <v>129</v>
      </c>
      <c r="D43" s="48">
        <f t="shared" si="10"/>
        <v>254</v>
      </c>
      <c r="E43" s="48">
        <f t="shared" si="10"/>
        <v>250</v>
      </c>
      <c r="F43" s="48">
        <f t="shared" si="10"/>
        <v>245</v>
      </c>
      <c r="G43" s="48">
        <f t="shared" si="10"/>
        <v>241</v>
      </c>
      <c r="H43" s="48">
        <f t="shared" si="10"/>
        <v>238</v>
      </c>
      <c r="I43" s="49">
        <f t="shared" si="10"/>
        <v>234</v>
      </c>
    </row>
    <row r="44" spans="1:9" ht="13.5">
      <c r="A44" s="7" t="s">
        <v>24</v>
      </c>
      <c r="B44" s="22">
        <f aca="true" t="shared" si="11" ref="B44:I44">INT(60/(B38*B42*B43*$B$9))</f>
        <v>7048</v>
      </c>
      <c r="C44" s="22">
        <f t="shared" si="11"/>
        <v>14534</v>
      </c>
      <c r="D44" s="22">
        <f t="shared" si="11"/>
        <v>14763</v>
      </c>
      <c r="E44" s="22">
        <f t="shared" si="11"/>
        <v>15000</v>
      </c>
      <c r="F44" s="22">
        <f t="shared" si="11"/>
        <v>15306</v>
      </c>
      <c r="G44" s="22">
        <f t="shared" si="11"/>
        <v>15560</v>
      </c>
      <c r="H44" s="22">
        <f t="shared" si="11"/>
        <v>15756</v>
      </c>
      <c r="I44" s="22">
        <f t="shared" si="11"/>
        <v>16025</v>
      </c>
    </row>
    <row r="48" ht="13.5">
      <c r="A48" s="3" t="s">
        <v>84</v>
      </c>
    </row>
    <row r="49" spans="1:17" ht="14.25" thickBot="1">
      <c r="A49" s="5"/>
      <c r="B49" s="36">
        <v>0</v>
      </c>
      <c r="C49" s="36">
        <v>1</v>
      </c>
      <c r="D49" s="36">
        <v>2</v>
      </c>
      <c r="E49" s="36">
        <v>3</v>
      </c>
      <c r="F49" s="36">
        <v>4</v>
      </c>
      <c r="G49" s="36">
        <v>5</v>
      </c>
      <c r="H49" s="36">
        <v>6</v>
      </c>
      <c r="I49" s="36">
        <v>7</v>
      </c>
      <c r="J49" s="36">
        <v>8</v>
      </c>
      <c r="K49" s="36">
        <v>9</v>
      </c>
      <c r="L49" s="37" t="s">
        <v>91</v>
      </c>
      <c r="M49" s="37" t="s">
        <v>92</v>
      </c>
      <c r="N49" s="37" t="s">
        <v>93</v>
      </c>
      <c r="O49" s="38" t="s">
        <v>94</v>
      </c>
      <c r="P49" s="38" t="s">
        <v>95</v>
      </c>
      <c r="Q49" s="38" t="s">
        <v>96</v>
      </c>
    </row>
    <row r="50" spans="1:17" ht="13.5">
      <c r="A50" s="35" t="s">
        <v>97</v>
      </c>
      <c r="B50" s="67" t="str">
        <f>DEC2HEX(E23,2)</f>
        <v>15</v>
      </c>
      <c r="C50" s="68" t="str">
        <f>DEC2HEX(F23,2)</f>
        <v>1E</v>
      </c>
      <c r="D50" s="68" t="str">
        <f>DEC2HEX(G23,2)</f>
        <v>26</v>
      </c>
      <c r="E50" s="68" t="str">
        <f>DEC2HEX(H23,2)</f>
        <v>2D</v>
      </c>
      <c r="F50" s="68" t="str">
        <f>DEC2HEX(I23,2)</f>
        <v>33</v>
      </c>
      <c r="G50" s="68" t="str">
        <f>DEC2HEX(J23,2)</f>
        <v>37</v>
      </c>
      <c r="H50" s="68" t="str">
        <f>DEC2HEX(K23,2)</f>
        <v>F5</v>
      </c>
      <c r="I50" s="68" t="str">
        <f>DEC2HEX(L23,2)</f>
        <v>64</v>
      </c>
      <c r="J50" s="68" t="str">
        <f>DEC2HEX(E24,2)</f>
        <v>15</v>
      </c>
      <c r="K50" s="68" t="str">
        <f>DEC2HEX(F24,2)</f>
        <v>1D</v>
      </c>
      <c r="L50" s="68" t="str">
        <f>DEC2HEX(G24,2)</f>
        <v>25</v>
      </c>
      <c r="M50" s="68" t="str">
        <f>DEC2HEX(H24,2)</f>
        <v>2C</v>
      </c>
      <c r="N50" s="68" t="str">
        <f>DEC2HEX(I24,2)</f>
        <v>32</v>
      </c>
      <c r="O50" s="68" t="str">
        <f>DEC2HEX(J24,2)</f>
        <v>36</v>
      </c>
      <c r="P50" s="68" t="str">
        <f>DEC2HEX(K24,2)</f>
        <v>F5</v>
      </c>
      <c r="Q50" s="69" t="str">
        <f>DEC2HEX(L24,2)</f>
        <v>64</v>
      </c>
    </row>
    <row r="51" spans="1:17" ht="13.5">
      <c r="A51" s="35" t="s">
        <v>98</v>
      </c>
      <c r="B51" s="70" t="str">
        <f>DEC2HEX(E25,2)</f>
        <v>14</v>
      </c>
      <c r="C51" s="26" t="str">
        <f>DEC2HEX(F25,2)</f>
        <v>1C</v>
      </c>
      <c r="D51" s="26" t="str">
        <f>DEC2HEX(G25,2)</f>
        <v>24</v>
      </c>
      <c r="E51" s="26" t="str">
        <f>DEC2HEX(H25,2)</f>
        <v>2B</v>
      </c>
      <c r="F51" s="26" t="str">
        <f>DEC2HEX(I25,2)</f>
        <v>30</v>
      </c>
      <c r="G51" s="26" t="str">
        <f>DEC2HEX(J25,2)</f>
        <v>35</v>
      </c>
      <c r="H51" s="26" t="str">
        <f>DEC2HEX(K25,2)</f>
        <v>F5</v>
      </c>
      <c r="I51" s="26" t="str">
        <f>DEC2HEX(L25,2)</f>
        <v>64</v>
      </c>
      <c r="J51" s="26" t="str">
        <f>DEC2HEX(E26,2)</f>
        <v>14</v>
      </c>
      <c r="K51" s="26" t="str">
        <f>DEC2HEX(F26,2)</f>
        <v>1C</v>
      </c>
      <c r="L51" s="26" t="str">
        <f>DEC2HEX(G26,2)</f>
        <v>23</v>
      </c>
      <c r="M51" s="26" t="str">
        <f>DEC2HEX(H26,2)</f>
        <v>2A</v>
      </c>
      <c r="N51" s="26" t="str">
        <f>DEC2HEX(I26,2)</f>
        <v>2F</v>
      </c>
      <c r="O51" s="26" t="str">
        <f>DEC2HEX(J26,2)</f>
        <v>33</v>
      </c>
      <c r="P51" s="26" t="str">
        <f>DEC2HEX(K26,2)</f>
        <v>F5</v>
      </c>
      <c r="Q51" s="71" t="str">
        <f>DEC2HEX(L26,2)</f>
        <v>64</v>
      </c>
    </row>
    <row r="52" spans="1:17" ht="13.5">
      <c r="A52" s="35" t="s">
        <v>99</v>
      </c>
      <c r="B52" s="70" t="str">
        <f>DEC2HEX(E27,2)</f>
        <v>37</v>
      </c>
      <c r="C52" s="26" t="str">
        <f>DEC2HEX(F27,2)</f>
        <v>4D</v>
      </c>
      <c r="D52" s="26" t="str">
        <f>DEC2HEX(G27,2)</f>
        <v>61</v>
      </c>
      <c r="E52" s="26" t="str">
        <f>DEC2HEX(H27,2)</f>
        <v>73</v>
      </c>
      <c r="F52" s="26" t="str">
        <f>DEC2HEX(I27,2)</f>
        <v>82</v>
      </c>
      <c r="G52" s="26" t="str">
        <f>DEC2HEX(J27,2)</f>
        <v>8E</v>
      </c>
      <c r="H52" s="26" t="str">
        <f>DEC2HEX(K27,2)</f>
        <v>F5</v>
      </c>
      <c r="I52" s="26" t="str">
        <f>DEC2HEX(L27,2)</f>
        <v>FF</v>
      </c>
      <c r="J52" s="26" t="str">
        <f>DEC2HEX(E28,2)</f>
        <v>35</v>
      </c>
      <c r="K52" s="26" t="str">
        <f>DEC2HEX(F28,2)</f>
        <v>4B</v>
      </c>
      <c r="L52" s="26" t="str">
        <f>DEC2HEX(G28,2)</f>
        <v>5F</v>
      </c>
      <c r="M52" s="26" t="str">
        <f>DEC2HEX(H28,2)</f>
        <v>70</v>
      </c>
      <c r="N52" s="26" t="str">
        <f>DEC2HEX(I28,2)</f>
        <v>7F</v>
      </c>
      <c r="O52" s="26" t="str">
        <f>DEC2HEX(J28,2)</f>
        <v>8A</v>
      </c>
      <c r="P52" s="26" t="str">
        <f>DEC2HEX(K28,2)</f>
        <v>F5</v>
      </c>
      <c r="Q52" s="71" t="str">
        <f>DEC2HEX(L28,2)</f>
        <v>FF</v>
      </c>
    </row>
    <row r="53" spans="1:17" ht="14.25" thickBot="1">
      <c r="A53" s="35" t="s">
        <v>100</v>
      </c>
      <c r="B53" s="72" t="str">
        <f>DEC2HEX(E29,2)</f>
        <v>34</v>
      </c>
      <c r="C53" s="50" t="str">
        <f>DEC2HEX(F29,2)</f>
        <v>49</v>
      </c>
      <c r="D53" s="50" t="str">
        <f>DEC2HEX(G29,2)</f>
        <v>5C</v>
      </c>
      <c r="E53" s="50" t="str">
        <f>DEC2HEX(H29,2)</f>
        <v>6D</v>
      </c>
      <c r="F53" s="50" t="str">
        <f>DEC2HEX(I29,2)</f>
        <v>7C</v>
      </c>
      <c r="G53" s="50" t="str">
        <f>DEC2HEX(J29,2)</f>
        <v>87</v>
      </c>
      <c r="H53" s="50" t="str">
        <f>DEC2HEX(K29,2)</f>
        <v>F5</v>
      </c>
      <c r="I53" s="50" t="str">
        <f>DEC2HEX(L29,2)</f>
        <v>FF</v>
      </c>
      <c r="J53" s="50" t="str">
        <f>DEC2HEX(E30,2)</f>
        <v>33</v>
      </c>
      <c r="K53" s="50" t="str">
        <f>DEC2HEX(F30,2)</f>
        <v>47</v>
      </c>
      <c r="L53" s="50" t="str">
        <f>DEC2HEX(G30,2)</f>
        <v>5A</v>
      </c>
      <c r="M53" s="50" t="str">
        <f>DEC2HEX(H30,2)</f>
        <v>6B</v>
      </c>
      <c r="N53" s="50" t="str">
        <f>DEC2HEX(I30,2)</f>
        <v>79</v>
      </c>
      <c r="O53" s="50" t="str">
        <f>DEC2HEX(J30,2)</f>
        <v>84</v>
      </c>
      <c r="P53" s="50" t="str">
        <f>DEC2HEX(K30,2)</f>
        <v>F5</v>
      </c>
      <c r="Q53" s="73" t="str">
        <f>DEC2HEX(L30,2)</f>
        <v>FF</v>
      </c>
    </row>
    <row r="54" spans="1:17" ht="14.25" thickBot="1">
      <c r="A54" s="35" t="s">
        <v>101</v>
      </c>
      <c r="B54" s="52" t="str">
        <f>DEC2HEX(B41,2)</f>
        <v>04</v>
      </c>
      <c r="C54" s="53" t="str">
        <f>DEC2HEX(B43,2)</f>
        <v>85</v>
      </c>
      <c r="D54" s="53" t="str">
        <f>DEC2HEX(C41,2)</f>
        <v>03</v>
      </c>
      <c r="E54" s="53" t="str">
        <f>DEC2HEX(C43,2)</f>
        <v>81</v>
      </c>
      <c r="F54" s="53" t="str">
        <f>DEC2HEX(D41,2)</f>
        <v>02</v>
      </c>
      <c r="G54" s="53" t="str">
        <f>DEC2HEX(D43,2)</f>
        <v>FE</v>
      </c>
      <c r="H54" s="53" t="str">
        <f>DEC2HEX(E41,2)</f>
        <v>02</v>
      </c>
      <c r="I54" s="53" t="str">
        <f>DEC2HEX(E43,2)</f>
        <v>FA</v>
      </c>
      <c r="J54" s="53" t="str">
        <f>DEC2HEX(F41,2)</f>
        <v>02</v>
      </c>
      <c r="K54" s="53" t="str">
        <f>DEC2HEX(F43,2)</f>
        <v>F5</v>
      </c>
      <c r="L54" s="53" t="str">
        <f>DEC2HEX(G41,2)</f>
        <v>02</v>
      </c>
      <c r="M54" s="53" t="str">
        <f>DEC2HEX(G43,2)</f>
        <v>F1</v>
      </c>
      <c r="N54" s="53" t="str">
        <f>DEC2HEX(H41,2)</f>
        <v>02</v>
      </c>
      <c r="O54" s="53" t="str">
        <f>DEC2HEX(H43,2)</f>
        <v>EE</v>
      </c>
      <c r="P54" s="53" t="str">
        <f>DEC2HEX(I41,2)</f>
        <v>02</v>
      </c>
      <c r="Q54" s="54" t="str">
        <f>DEC2HEX(I43,2)</f>
        <v>EA</v>
      </c>
    </row>
    <row r="55" spans="1:17" ht="13.5">
      <c r="A55" s="32" t="s">
        <v>102</v>
      </c>
      <c r="B55" s="51" t="str">
        <f>DEC2HEX(0,2)</f>
        <v>00</v>
      </c>
      <c r="C55" s="51" t="str">
        <f>DEC2HEX(0,2)</f>
        <v>00</v>
      </c>
      <c r="D55" s="51" t="str">
        <f>DEC2HEX(255,2)</f>
        <v>FF</v>
      </c>
      <c r="E55" s="51" t="str">
        <f>DEC2HEX(255,2)</f>
        <v>FF</v>
      </c>
      <c r="F55" s="51" t="str">
        <f>DEC2HEX(255,2)</f>
        <v>FF</v>
      </c>
      <c r="G55" s="51" t="str">
        <f>DEC2HEX(255,2)</f>
        <v>FF</v>
      </c>
      <c r="H55" s="51" t="str">
        <f>DEC2HEX(255,2)</f>
        <v>FF</v>
      </c>
      <c r="I55" s="51" t="str">
        <f>DEC2HEX(255,2)</f>
        <v>FF</v>
      </c>
      <c r="J55" s="51" t="str">
        <f>DEC2HEX(255,2)</f>
        <v>FF</v>
      </c>
      <c r="K55" s="51" t="str">
        <f>DEC2HEX(255,2)</f>
        <v>FF</v>
      </c>
      <c r="L55" s="51" t="str">
        <f>DEC2HEX(255,2)</f>
        <v>FF</v>
      </c>
      <c r="M55" s="51" t="str">
        <f>DEC2HEX(255,2)</f>
        <v>FF</v>
      </c>
      <c r="N55" s="51" t="str">
        <f>DEC2HEX(255,2)</f>
        <v>FF</v>
      </c>
      <c r="O55" s="51" t="str">
        <f>DEC2HEX(255,2)</f>
        <v>FF</v>
      </c>
      <c r="P55" s="51" t="str">
        <f>DEC2HEX(255,2)</f>
        <v>FF</v>
      </c>
      <c r="Q55" s="51" t="str">
        <f>DEC2HEX(255,2)</f>
        <v>FF</v>
      </c>
    </row>
    <row r="56" spans="1:17" ht="14.25" thickBot="1">
      <c r="A56" s="32" t="s">
        <v>103</v>
      </c>
      <c r="B56" s="56" t="str">
        <f>DEC2HEX(255,2)</f>
        <v>FF</v>
      </c>
      <c r="C56" s="56" t="str">
        <f>DEC2HEX(255,2)</f>
        <v>FF</v>
      </c>
      <c r="D56" s="31" t="str">
        <f>DEC2HEX(255,2)</f>
        <v>FF</v>
      </c>
      <c r="E56" s="31" t="str">
        <f>DEC2HEX(255,2)</f>
        <v>FF</v>
      </c>
      <c r="F56" s="31" t="str">
        <f>DEC2HEX(255,2)</f>
        <v>FF</v>
      </c>
      <c r="G56" s="31" t="str">
        <f>DEC2HEX(255,2)</f>
        <v>FF</v>
      </c>
      <c r="H56" s="31" t="str">
        <f>DEC2HEX(255,2)</f>
        <v>FF</v>
      </c>
      <c r="I56" s="31" t="str">
        <f>DEC2HEX(255,2)</f>
        <v>FF</v>
      </c>
      <c r="J56" s="31" t="str">
        <f>DEC2HEX(255,2)</f>
        <v>FF</v>
      </c>
      <c r="K56" s="31" t="str">
        <f>DEC2HEX(255,2)</f>
        <v>FF</v>
      </c>
      <c r="L56" s="31" t="str">
        <f>DEC2HEX(255,2)</f>
        <v>FF</v>
      </c>
      <c r="M56" s="31" t="str">
        <f>DEC2HEX(255,2)</f>
        <v>FF</v>
      </c>
      <c r="N56" s="31" t="str">
        <f>DEC2HEX(255,2)</f>
        <v>FF</v>
      </c>
      <c r="O56" s="31" t="str">
        <f>DEC2HEX(255,2)</f>
        <v>FF</v>
      </c>
      <c r="P56" s="31" t="str">
        <f>DEC2HEX(255,2)</f>
        <v>FF</v>
      </c>
      <c r="Q56" s="31" t="str">
        <f>DEC2HEX(255,2)</f>
        <v>FF</v>
      </c>
    </row>
    <row r="57" spans="1:17" ht="14.25" thickBot="1">
      <c r="A57" s="35" t="s">
        <v>104</v>
      </c>
      <c r="B57" s="57" t="str">
        <f>DEC2HEX(B18-1,2)</f>
        <v>00</v>
      </c>
      <c r="C57" s="58" t="str">
        <f>DEC2HEX(B34-1,2)</f>
        <v>04</v>
      </c>
      <c r="D57" s="55" t="str">
        <f>DEC2HEX(255,2)</f>
        <v>FF</v>
      </c>
      <c r="E57" s="31" t="str">
        <f>DEC2HEX(255,2)</f>
        <v>FF</v>
      </c>
      <c r="F57" s="31" t="str">
        <f>DEC2HEX(255,2)</f>
        <v>FF</v>
      </c>
      <c r="G57" s="31" t="str">
        <f>DEC2HEX(255,2)</f>
        <v>FF</v>
      </c>
      <c r="H57" s="31" t="str">
        <f>DEC2HEX(255,2)</f>
        <v>FF</v>
      </c>
      <c r="I57" s="31" t="str">
        <f>DEC2HEX(255,2)</f>
        <v>FF</v>
      </c>
      <c r="J57" s="31" t="str">
        <f>DEC2HEX(255,2)</f>
        <v>FF</v>
      </c>
      <c r="K57" s="31" t="str">
        <f>DEC2HEX(255,2)</f>
        <v>FF</v>
      </c>
      <c r="L57" s="31" t="str">
        <f>DEC2HEX(255,2)</f>
        <v>FF</v>
      </c>
      <c r="M57" s="31" t="str">
        <f>DEC2HEX(255,2)</f>
        <v>FF</v>
      </c>
      <c r="N57" s="31" t="str">
        <f>DEC2HEX(255,2)</f>
        <v>FF</v>
      </c>
      <c r="O57" s="31" t="str">
        <f>DEC2HEX(255,2)</f>
        <v>FF</v>
      </c>
      <c r="P57" s="31" t="str">
        <f>DEC2HEX(255,2)</f>
        <v>FF</v>
      </c>
      <c r="Q57" s="31" t="str">
        <f>DEC2HEX(255,2)</f>
        <v>FF</v>
      </c>
    </row>
    <row r="62" spans="2:6" ht="13.5">
      <c r="B62" s="74" t="s">
        <v>89</v>
      </c>
      <c r="F62" s="74" t="s">
        <v>88</v>
      </c>
    </row>
    <row r="63" spans="2:6" ht="13.5">
      <c r="B63" s="74" t="s">
        <v>85</v>
      </c>
      <c r="F63" s="74" t="s">
        <v>87</v>
      </c>
    </row>
    <row r="64" spans="2:6" ht="13.5">
      <c r="B64" s="74" t="s">
        <v>86</v>
      </c>
      <c r="F64" s="74"/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Y.Yamamura</cp:lastModifiedBy>
  <dcterms:created xsi:type="dcterms:W3CDTF">2010-05-07T14:33:24Z</dcterms:created>
  <dcterms:modified xsi:type="dcterms:W3CDTF">2010-12-08T12:11:45Z</dcterms:modified>
  <cp:category/>
  <cp:version/>
  <cp:contentType/>
  <cp:contentStatus/>
</cp:coreProperties>
</file>